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汇总" sheetId="14" r:id="rId1"/>
    <sheet name="家具清单" sheetId="11" r:id="rId2"/>
    <sheet name="标识标牌清单" sheetId="13" r:id="rId3"/>
    <sheet name="平面图" sheetId="12" r:id="rId4"/>
  </sheets>
  <externalReferences>
    <externalReference r:id="rId5"/>
    <externalReference r:id="rId6"/>
    <externalReference r:id="rId7"/>
  </externalReferences>
  <definedNames>
    <definedName name="_xlnm._FilterDatabase" localSheetId="1" hidden="1">家具清单!$A$1:$I$40</definedName>
    <definedName name="_xlnm._FilterDatabase" localSheetId="2" hidden="1">标识标牌清单!$A$1:$J$52</definedName>
    <definedName name="FFFF">[1]国产!#REF!</definedName>
    <definedName name="_xlnm.Print_Area" localSheetId="1">家具清单!$A$1:$H$40</definedName>
    <definedName name="_xlnm.Print_Titles" localSheetId="1">家具清单!$2:$2</definedName>
    <definedName name="FFFF" localSheetId="2">[2]国产!#REF!</definedName>
    <definedName name="_xlnm.Print_Area" localSheetId="2">标识标牌清单!$A$1:$G$52</definedName>
    <definedName name="FFFF" localSheetId="0">[3]国产!#REF!</definedName>
    <definedName name="_xlnm.Print_Area" localSheetId="0">汇总!$A$1:$F$9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2" name="ID_230D98E7DF49402E96FCE9D4EE58AE0D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7095" y="1894840"/>
          <a:ext cx="2009775" cy="1057275"/>
        </a:xfrm>
        <a:prstGeom prst="rect">
          <a:avLst/>
        </a:prstGeom>
      </xdr:spPr>
    </xdr:pic>
  </etc:cellImage>
  <etc:cellImage>
    <xdr:pic>
      <xdr:nvPicPr>
        <xdr:cNvPr id="53" name="ID_5B6F69F80BD5427B877EA87D5790E58D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7095" y="4434840"/>
          <a:ext cx="1746250" cy="1327785"/>
        </a:xfrm>
        <a:prstGeom prst="rect">
          <a:avLst/>
        </a:prstGeom>
      </xdr:spPr>
    </xdr:pic>
  </etc:cellImage>
  <etc:cellImage>
    <xdr:pic>
      <xdr:nvPicPr>
        <xdr:cNvPr id="57" name="ID_73CA907243544C5B977C998797244E46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7095" y="3164840"/>
          <a:ext cx="1851025" cy="1058545"/>
        </a:xfrm>
        <a:prstGeom prst="rect">
          <a:avLst/>
        </a:prstGeom>
      </xdr:spPr>
    </xdr:pic>
  </etc:cellImage>
  <etc:cellImage>
    <xdr:pic>
      <xdr:nvPicPr>
        <xdr:cNvPr id="60" name="ID_554B9E0E5A994D708D936845AED490E8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7095" y="624840"/>
          <a:ext cx="1729740" cy="1333500"/>
        </a:xfrm>
        <a:prstGeom prst="rect">
          <a:avLst/>
        </a:prstGeom>
      </xdr:spPr>
    </xdr:pic>
  </etc:cellImage>
  <etc:cellImage>
    <xdr:pic>
      <xdr:nvPicPr>
        <xdr:cNvPr id="100" name="ID_B8ABB11F0DE54A13877A7F8927D62B35"/>
        <xdr:cNvPicPr>
          <a:picLocks noChangeAspect="1"/>
        </xdr:cNvPicPr>
      </xdr:nvPicPr>
      <xdr:blipFill>
        <a:blip r:embed="rId5" cstate="print"/>
        <a:srcRect l="19131" r="15532" b="7493"/>
        <a:stretch>
          <a:fillRect/>
        </a:stretch>
      </xdr:blipFill>
      <xdr:spPr>
        <a:xfrm>
          <a:off x="2887980" y="59829700"/>
          <a:ext cx="1645920" cy="1066165"/>
        </a:xfrm>
        <a:prstGeom prst="rect">
          <a:avLst/>
        </a:prstGeom>
        <a:ln w="3175">
          <a:noFill/>
        </a:ln>
      </xdr:spPr>
    </xdr:pic>
  </etc:cellImage>
  <etc:cellImage>
    <xdr:pic>
      <xdr:nvPicPr>
        <xdr:cNvPr id="99" name="ID_8C9FED3E334449B1974EC606DA3F738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472690" y="64277875"/>
          <a:ext cx="1677670" cy="1076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" name="ID_E21333E50DA8428589B6804A4E0F5836"/>
        <xdr:cNvPicPr>
          <a:picLocks noChangeAspect="1"/>
        </xdr:cNvPicPr>
      </xdr:nvPicPr>
      <xdr:blipFill>
        <a:blip r:embed="rId5" cstate="print"/>
        <a:srcRect l="19131" r="15532" b="7493"/>
        <a:stretch>
          <a:fillRect/>
        </a:stretch>
      </xdr:blipFill>
      <xdr:spPr>
        <a:xfrm>
          <a:off x="2539365" y="65385950"/>
          <a:ext cx="1645920" cy="1066165"/>
        </a:xfrm>
        <a:prstGeom prst="rect">
          <a:avLst/>
        </a:prstGeom>
        <a:ln w="3175">
          <a:noFill/>
        </a:ln>
      </xdr:spPr>
    </xdr:pic>
  </etc:cellImage>
  <etc:cellImage>
    <xdr:pic>
      <xdr:nvPicPr>
        <xdr:cNvPr id="45" name="ID_81EBEA5E7B8F4A18AB376F8E3E11B79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586990" y="6823075"/>
          <a:ext cx="1419225" cy="6819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8" name="ID_EE7486C4B6B543BE878E3F76370CF66B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77465" y="7756525"/>
          <a:ext cx="1449705" cy="972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</etc:cellImage>
  <etc:cellImage>
    <xdr:pic>
      <xdr:nvPicPr>
        <xdr:cNvPr id="44" name="ID_A4F1146D38FB4E40856183BDBC8DA95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596515" y="8842375"/>
          <a:ext cx="1447800" cy="10896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" name="ID_283F09D822F44BFF888E84F86D7BFAE5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2215" y="10191750"/>
          <a:ext cx="1598930" cy="1093470"/>
        </a:xfrm>
        <a:prstGeom prst="rect">
          <a:avLst/>
        </a:prstGeom>
      </xdr:spPr>
    </xdr:pic>
  </etc:cellImage>
  <etc:cellImage>
    <xdr:pic>
      <xdr:nvPicPr>
        <xdr:cNvPr id="4" name="ID_142130D00AD64B76A463E4FA59A32AFF"/>
        <xdr:cNvPicPr>
          <a:picLocks noChangeAspect="1"/>
        </xdr:cNvPicPr>
      </xdr:nvPicPr>
      <xdr:blipFill>
        <a:blip r:embed="rId11"/>
        <a:srcRect r="66574" b="6309"/>
        <a:stretch>
          <a:fillRect/>
        </a:stretch>
      </xdr:blipFill>
      <xdr:spPr>
        <a:xfrm>
          <a:off x="3148965" y="11236325"/>
          <a:ext cx="595630" cy="11150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7E4C03A116F14D39B76381A48556871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710815" y="12601575"/>
          <a:ext cx="1450975" cy="9124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8" name="ID_99D7442CF1EA450BB9301A6849D9B65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558415" y="24041100"/>
          <a:ext cx="1569085" cy="1083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A6FF21F4128B4C52990F4CF28AC094E1"/>
        <xdr:cNvPicPr>
          <a:picLocks noChangeAspect="1"/>
        </xdr:cNvPicPr>
      </xdr:nvPicPr>
      <xdr:blipFill>
        <a:blip r:embed="rId5" cstate="print"/>
        <a:srcRect l="19131" r="15532" b="7493"/>
        <a:stretch>
          <a:fillRect/>
        </a:stretch>
      </xdr:blipFill>
      <xdr:spPr>
        <a:xfrm>
          <a:off x="2396490" y="25509855"/>
          <a:ext cx="1645920" cy="1066165"/>
        </a:xfrm>
        <a:prstGeom prst="rect">
          <a:avLst/>
        </a:prstGeom>
        <a:ln w="3175">
          <a:noFill/>
        </a:ln>
      </xdr:spPr>
    </xdr:pic>
  </etc:cellImage>
  <etc:cellImage>
    <xdr:pic>
      <xdr:nvPicPr>
        <xdr:cNvPr id="86" name="ID_0985CF46B5AF4B30B019D79D94F6D46C"/>
        <xdr:cNvPicPr>
          <a:picLocks noChangeAspect="1"/>
        </xdr:cNvPicPr>
      </xdr:nvPicPr>
      <xdr:blipFill>
        <a:blip r:embed="rId14" cstate="print"/>
        <a:stretch>
          <a:fillRect/>
        </a:stretch>
      </xdr:blipFill>
      <xdr:spPr>
        <a:xfrm flipH="1">
          <a:off x="2777490" y="29641800"/>
          <a:ext cx="1129030" cy="11010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274A8523BE6B4D43A5FD62190FCE000B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2368550" y="30996890"/>
          <a:ext cx="1750695" cy="11195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A7EB08DAD06D4675B747FAA3CC155FBA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7775" y="32511365"/>
          <a:ext cx="1403350" cy="103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</etc:cellImage>
  <etc:cellImage>
    <xdr:pic>
      <xdr:nvPicPr>
        <xdr:cNvPr id="87" name="ID_ED8FA56CF7D340FB9C91DCE6B63AA026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414270" y="33755330"/>
          <a:ext cx="1704340" cy="1181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27BF8598604146C7BACF944E963F5836"/>
        <xdr:cNvPicPr>
          <a:picLocks noChangeAspect="1"/>
        </xdr:cNvPicPr>
      </xdr:nvPicPr>
      <xdr:blipFill>
        <a:blip r:embed="rId5" cstate="print"/>
        <a:srcRect l="19131" r="15532" b="7493"/>
        <a:stretch>
          <a:fillRect/>
        </a:stretch>
      </xdr:blipFill>
      <xdr:spPr>
        <a:xfrm>
          <a:off x="2320290" y="15427325"/>
          <a:ext cx="1645920" cy="1066165"/>
        </a:xfrm>
        <a:prstGeom prst="rect">
          <a:avLst/>
        </a:prstGeom>
        <a:ln w="3175">
          <a:noFill/>
        </a:ln>
      </xdr:spPr>
    </xdr:pic>
  </etc:cellImage>
  <etc:cellImage>
    <xdr:pic>
      <xdr:nvPicPr>
        <xdr:cNvPr id="69" name="ID_AA8733CFB9A04B388595168498B07E3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2529840" y="18214975"/>
          <a:ext cx="1569085" cy="10839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DE5A91D364E340D7A5FE702360DC944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2758440" y="52581175"/>
          <a:ext cx="1256030" cy="8820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B1F29AB81BEE4D86A7001424C787C874" descr="efead2ed95a2b30a4b758dd1392d6ac"/>
        <xdr:cNvPicPr>
          <a:picLocks noChangeAspect="1"/>
        </xdr:cNvPicPr>
      </xdr:nvPicPr>
      <xdr:blipFill>
        <a:blip r:embed="rId19">
          <a:clrChange>
            <a:clrFrom>
              <a:srgbClr val="9EA6AB">
                <a:alpha val="100000"/>
              </a:srgbClr>
            </a:clrFrom>
            <a:clrTo>
              <a:srgbClr val="9EA6AB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3139440" y="53844825"/>
          <a:ext cx="573405" cy="963930"/>
        </a:xfrm>
        <a:prstGeom prst="rect">
          <a:avLst/>
        </a:prstGeom>
      </xdr:spPr>
    </xdr:pic>
  </etc:cellImage>
  <etc:cellImage>
    <xdr:pic>
      <xdr:nvPicPr>
        <xdr:cNvPr id="65" name="ID_462843B023C14CD5AB1ECC5EAD2B3059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546985" y="55239920"/>
          <a:ext cx="1375410" cy="1133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6" name="ID_F7C4648E14A8437DAEFF3EA3686199F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2530475" y="56633110"/>
          <a:ext cx="1375410" cy="1133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0" name="ID_578EAA56A55344AEB8262214BC52CC7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2086610" y="59420760"/>
          <a:ext cx="1659255" cy="1168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1" name="ID_C9809901B122475CAEF7201F78DAB440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2505710" y="65116710"/>
          <a:ext cx="970915" cy="11449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EC7DFFCC4A634E64A52B359FB07E7FF0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7390130" y="18707735"/>
          <a:ext cx="5429250" cy="4152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" name="ID_7EB703F03E0E4443B0C96F923C4324C2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390130" y="29317315"/>
          <a:ext cx="4352925" cy="64008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4B504AA0463644F187EB0585D39EAEB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7390130" y="25648285"/>
          <a:ext cx="1200150" cy="904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204911974E394E1090D22C00F5196DBB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6609715" y="5790565"/>
          <a:ext cx="3084830" cy="9823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8" name="ID_021A3E4B58DC4126A324C4F6C0B4A9D5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876425" y="54298850"/>
          <a:ext cx="2924810" cy="2921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1ABC9147E8E94CD3AB60C7B8E87C7ACA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390130" y="37052885"/>
          <a:ext cx="4667250" cy="1514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060821BED9134C9C8E7FF6239B4AA599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7390130" y="16873220"/>
          <a:ext cx="16954500" cy="4048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E91CB99713D94A23BCCB0541236BCB95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7390130" y="12595860"/>
          <a:ext cx="4010025" cy="7829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EC0312F5D3D4475AA4A34D8A7320AB20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8357870" y="17453610"/>
          <a:ext cx="1729105" cy="16757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E2872C65DB214B3B9B8D492F672E9A36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876425" y="30067250"/>
          <a:ext cx="7077075" cy="7448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26C38D48D4FC423BAE695BCBEE5AD80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371600" y="11531600"/>
          <a:ext cx="3652520" cy="37052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C8EDB482E0D64E44892BEB4D26C31EEB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7390130" y="23813770"/>
          <a:ext cx="2790825" cy="1095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1BDAA6FDFC32409C8CC44F403CFA0A41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2276475" y="28743275"/>
          <a:ext cx="4337050" cy="1889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" name="ID_5933CFD77994481E84171C51BFAE85F7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876425" y="16611600"/>
          <a:ext cx="3737610" cy="16770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1B9A5E1DC52D4478A1A07C2A9BD10B1F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876425" y="628650"/>
          <a:ext cx="2362200" cy="790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B91CA2A7266C40D5B2953044C50EE2FE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876425" y="2152650"/>
          <a:ext cx="1381125" cy="981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247ADEE94BB6485A8BC8A1F31B650971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876425" y="3676650"/>
          <a:ext cx="1819275" cy="419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8A3371F0666A48E08A43906B6EEAC83D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876425" y="5200650"/>
          <a:ext cx="1133475" cy="2076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" name="ID_95F67AE1A2804C1092D91E1CA642FEB9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371600" y="5200650"/>
          <a:ext cx="3549015" cy="16770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" name="ID_018007AB2FDF48578F86782A7925CBAD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876425" y="12801600"/>
          <a:ext cx="2703830" cy="16122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" name="ID_8C6233D9CFFD4DCCBBCA20A5ED736AE9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876425" y="16116300"/>
          <a:ext cx="5505450" cy="1743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8B1CD9A5CE7E4AFD8E582C770102FEA0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876425" y="17386300"/>
          <a:ext cx="4219575" cy="2714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4B20849BC74A4D3D806894358A6ED252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7390130" y="18707735"/>
          <a:ext cx="14916150" cy="4543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" name="ID_A31242622CE648B896AFDE790ADDAE50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876425" y="19926300"/>
          <a:ext cx="4629150" cy="3362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70CA24B5797840BE9CC7F21E3E74DA7D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876425" y="18656300"/>
          <a:ext cx="1943100" cy="3505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" name="ID_49D8CD8B3CA0430EAA2044BB653CCCB2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7390130" y="33383855"/>
          <a:ext cx="13754100" cy="63150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" name="ID_6C283DB61CA04742944633B18E6D1367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876425" y="21196300"/>
          <a:ext cx="4486275" cy="2628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" name="ID_12E672C82CA040AAA5E5FD21E4260270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876425" y="11531600"/>
          <a:ext cx="2815590" cy="16624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1" name="ID_9193DD5E7F954962917B281FAED18CF8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876425" y="14071600"/>
          <a:ext cx="3723005" cy="16979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5A245B7D8A774DF0AFA82A4251367244"/>
        <xdr:cNvPicPr>
          <a:picLocks noChangeAspect="1"/>
        </xdr:cNvPicPr>
      </xdr:nvPicPr>
      <xdr:blipFill>
        <a:blip r:embed="rId5" cstate="print"/>
        <a:srcRect l="19131" r="15532" b="7493"/>
        <a:stretch>
          <a:fillRect/>
        </a:stretch>
      </xdr:blipFill>
      <xdr:spPr>
        <a:xfrm>
          <a:off x="2625090" y="18375630"/>
          <a:ext cx="1645920" cy="1066165"/>
        </a:xfrm>
        <a:prstGeom prst="rect">
          <a:avLst/>
        </a:prstGeom>
        <a:ln w="3175">
          <a:noFill/>
        </a:ln>
      </xdr:spPr>
    </xdr:pic>
  </etc:cellImage>
</etc:cellImages>
</file>

<file path=xl/sharedStrings.xml><?xml version="1.0" encoding="utf-8"?>
<sst xmlns="http://schemas.openxmlformats.org/spreadsheetml/2006/main" count="287" uniqueCount="143">
  <si>
    <t>粤港澳大湾区国际人才驿站（河套）建设工程——家具、标识标牌采购　</t>
  </si>
  <si>
    <t>序号</t>
  </si>
  <si>
    <t>检测项目</t>
  </si>
  <si>
    <t>预算金额（元）</t>
  </si>
  <si>
    <t>备注</t>
  </si>
  <si>
    <t>家具采购清单</t>
  </si>
  <si>
    <t>不超过25万元</t>
  </si>
  <si>
    <t>标识标牌采购清单</t>
  </si>
  <si>
    <t>不超过10万元</t>
  </si>
  <si>
    <t>粤港澳大湾区国际人才驿站平面图</t>
  </si>
  <si>
    <t>/</t>
  </si>
  <si>
    <t>合计</t>
  </si>
  <si>
    <t>总报价不超过35万元</t>
  </si>
  <si>
    <t>粤港澳大湾区国际人才驿站（河套）建设工程——家具需求清单</t>
  </si>
  <si>
    <t>名称</t>
  </si>
  <si>
    <t>尺寸/规格</t>
  </si>
  <si>
    <t>效果图/示意图</t>
  </si>
  <si>
    <t>基本参数</t>
  </si>
  <si>
    <t>数量</t>
  </si>
  <si>
    <t>单位</t>
  </si>
  <si>
    <t>接待前厅</t>
  </si>
  <si>
    <t>单人沙发</t>
  </si>
  <si>
    <t>673*666*752</t>
  </si>
  <si>
    <t xml:space="preserve">*布料：采用优质进口饰面布绒，甲醛含量≤300mg/kg，
*海绵：一次成型高密度定型海绵，长久受压瞬间回弹，不变形，座面表面密度≥25kg/m³；
*脚： 优质钢材；粉末喷涂；颜色：mc-012红色/ 黑色
*结构：全软包配置 </t>
  </si>
  <si>
    <t>张</t>
  </si>
  <si>
    <t>桌子</t>
  </si>
  <si>
    <t>D380*H450  
洽谈桌</t>
  </si>
  <si>
    <t>*台面：三聚氰胺板；pvc封边；
*脚：喷涂金属脚桌架</t>
  </si>
  <si>
    <t>凳子</t>
  </si>
  <si>
    <t>360*360*500 
不倒翁凳</t>
  </si>
  <si>
    <t>*布料：采用优质饰面布绒，甲醛含量≤300mg/kg 
*海绵：采用优质高密度海绵，东亚或其他同档次品牌。原生海绵柔软性能好、软硬适中，回弹性能好，回弹率≥35%，75%压缩永久变形≤8%不变形；
*内框架： 一体成型，优质pp材料
*结构：可拆装；</t>
  </si>
  <si>
    <t>400*400*420 
方凳</t>
  </si>
  <si>
    <t>1、主体采用冷轧钢板
2、表面采用热固性环氧树脂粉末，环保无污染
3、搭配优质软包</t>
  </si>
  <si>
    <t>三人沙发</t>
  </si>
  <si>
    <t>1980*800*780</t>
  </si>
  <si>
    <t>实木内框架，40#密度高回弹切割新棉； 进口弹簧，进口橡筋，“德力高”环保胶水，五金黑色喷砂</t>
  </si>
  <si>
    <t xml:space="preserve">款式按图片，颜色橙色 </t>
  </si>
  <si>
    <t>茶几</t>
  </si>
  <si>
    <t>600*600*380 
边几</t>
  </si>
  <si>
    <t>*脚：进口白蜡木 
*桌面：三聚氰胺板</t>
  </si>
  <si>
    <t>1700*710*1190</t>
  </si>
  <si>
    <t>1:座背：内部采用海绵聚氨酯发泡海绵40密度,
坐感舒适，久坐不变形
2,内架：内框架采用优质俄罗斯进口落叶松+国产桉木四面创方.+9mm多层夹板含水率8%~15.9%不易生虫， 锰蛇弹簧和强力拉筋纵横定位，经久耐用
3,脚：50*1.5冷拉圆管喷涂
4:布料.pu皮.选择</t>
  </si>
  <si>
    <t>款式按图片</t>
  </si>
  <si>
    <t>1200*600*450</t>
  </si>
  <si>
    <t>椅子</t>
  </si>
  <si>
    <t>640*630*1245
办公椅</t>
  </si>
  <si>
    <t>高背；弹力纤维网背；复合布座；口字形固定扶手；高密度切割棉；白色框，灰色尼龙五星脚；气压升降；中置倾仰机构底盘；可调节头枕；白框灰脚</t>
  </si>
  <si>
    <t>500*490*800
桌前椅</t>
  </si>
  <si>
    <t>1、半包+原木色脚
2、塑壳颜色： 白、 黑、 灰
3、软包颜色：灰、绿、红、橙、黑、深咖
4、脚： 原色；不支持定制</t>
  </si>
  <si>
    <t>730*720*830</t>
  </si>
  <si>
    <t>1、西皮+黑色白蜡木脚
2、西皮颜色： 浅灰、咖、橙
3、脚： 原色；不支持定制</t>
  </si>
  <si>
    <t>党员“离岸池”</t>
  </si>
  <si>
    <t>545*570*870 
办公椅</t>
  </si>
  <si>
    <t xml:space="preserve">椅背网框结构，弹性纤维网背，复合坐布，定型海绵；四轮滑动；靠背可后仰，坐垫可翻转、椅身可折叠，免安装。
白框白扶手                   </t>
  </si>
  <si>
    <t>引才“联络站”</t>
  </si>
  <si>
    <t>1200*600*750 
办公桌</t>
  </si>
  <si>
    <r>
      <rPr>
        <sz val="9"/>
        <rFont val="宋体"/>
        <charset val="134"/>
        <scheme val="minor"/>
      </rPr>
      <t>*桌板：E0级优质板材；颜色可选
*桌架：冷轧钢管&amp;一体成型铸铝脚，表面阿克苏粉末喷涂 
*培训桌脚 由圆管及铸铝脚组成；圆管为钢制，静电粉末喷涂； 颜色为 白色、黑色 ；并可加价定制玛拉蒂钢架色；铸铝脚颜色除喷涂色外可电镀制作
* 含挡板 及其他配件</t>
    </r>
    <r>
      <rPr>
        <b/>
        <sz val="9"/>
        <rFont val="宋体"/>
        <charset val="134"/>
        <scheme val="minor"/>
      </rPr>
      <t xml:space="preserve">                       </t>
    </r>
  </si>
  <si>
    <t>共享办公、共享多功能、共享会议室</t>
  </si>
  <si>
    <r>
      <rPr>
        <sz val="9"/>
        <rFont val="宋体"/>
        <charset val="134"/>
        <scheme val="minor"/>
      </rPr>
      <t xml:space="preserve">*桌板：E0级优质板材；颜色可选
*桌架：冷轧钢管&amp;一体成型铸铝脚，表面阿克苏粉末喷涂 
*培训桌脚 由圆管及铸铝脚组成；圆管为钢制，静电粉末喷涂； 颜色为 白色、黑色 ；并可加价定制玛拉蒂钢架色；铸铝脚颜色除喷涂色外可电镀制作
* 含挡板 及其他配件   </t>
    </r>
    <r>
      <rPr>
        <b/>
        <sz val="9"/>
        <rFont val="宋体"/>
        <charset val="134"/>
        <scheme val="minor"/>
      </rPr>
      <t xml:space="preserve">                       </t>
    </r>
  </si>
  <si>
    <t>740*730*770 
休闲椅</t>
  </si>
  <si>
    <t>1:內部12厘实心冷拉钢筋+4*30扁铁折弯焊接结构.
2:海绵聚氨酯发泡海绵40密度,
3:布料.pu皮.牛皮选择
4:脚12厘实心冷拉钢筋圻弯焊接结构.电镀</t>
  </si>
  <si>
    <t>标准 懒人沙发</t>
  </si>
  <si>
    <t>1、布料：采用优质饰面布绒，甲醛含量≤300mg/kg 
2、海绵：采用优质高密度海绵，东亚或其他同档次品牌。原生海绵柔软性能好、软硬适中，回弹性能好，回弹率≥35%，75%压缩永久变形≤8%不变形；</t>
  </si>
  <si>
    <t>个</t>
  </si>
  <si>
    <t>500*500*500</t>
  </si>
  <si>
    <t xml:space="preserve">*脚：钢筋脚，粉末喷涂； MC-007炭灰色  
*台面：三聚氰胺板
</t>
  </si>
  <si>
    <t>D800*H450
垫子</t>
  </si>
  <si>
    <t>*布料：采用优质饰面布绒，甲醛含量≤300mg/kg 
*海绵：采用优质高密度海绵，东亚或其他同档次品牌。原生海绵柔软性能好、软硬适中，回弹性能好，回弹率≥35%，75%压缩永久变形≤8%不变形；</t>
  </si>
  <si>
    <t>生活“幸福吧”</t>
  </si>
  <si>
    <t>4000*1000*1050
吧台</t>
  </si>
  <si>
    <t>白蜡木桌面及桌脚</t>
  </si>
  <si>
    <t>400*400*700 
吧椅</t>
  </si>
  <si>
    <t>（全软包+木脚）/（全软包+金属脚）</t>
  </si>
  <si>
    <t>活动沙龙区</t>
  </si>
  <si>
    <t>1900*650*4500
定制卡座椅</t>
  </si>
  <si>
    <t xml:space="preserve">*.布料：采用优质羊毛布，富含弹性，可做造型，甲醛含量≤300mg/kg，
*海绵：采用优质高密度海绵，东亚或其他同档次品牌。原生海绵柔软性能好、软硬适中，回弹性能好，回弹率≥35%，75%压缩永久变形≤8%不变形；
*内框架：采用优质含水率低9%以下的优质松木或其它同档次内框架  </t>
  </si>
  <si>
    <t>洽谈桌1900*600*750</t>
  </si>
  <si>
    <t>桌板：基材欧洲E0级面材欧亚标准板；面材德国夏特贴纸，优质pvc封边
钢脚</t>
  </si>
  <si>
    <t>1000*500*450</t>
  </si>
  <si>
    <t>共享会议室（大）</t>
  </si>
  <si>
    <t>1200*600*750 
会议桌</t>
  </si>
  <si>
    <t>*台面：E0级三聚氰胺板 ；颜色可选
*边脚：定制造型斜边脚，冷轧钢板；静电粉末喷涂；颜色：MC-002光面白；MC-005灰砂纹
*拉杆：MC-002光面白
*结构：桌面可翻转</t>
  </si>
  <si>
    <t>多功能会议厅</t>
  </si>
  <si>
    <t>活动柜</t>
  </si>
  <si>
    <t>815*400*1000 
活动花草柜</t>
  </si>
  <si>
    <t xml:space="preserve">桌板：基材欧洲E0级面材欧亚标准板；面材德国夏特贴纸，优质pvc封边
</t>
  </si>
  <si>
    <t>组</t>
  </si>
  <si>
    <t>总计</t>
  </si>
  <si>
    <t>粤港澳大湾区国际人才驿站（河套）建设工程——标识标牌需求清单</t>
  </si>
  <si>
    <t>一楼电梯厅</t>
  </si>
  <si>
    <t>沙钢金属字</t>
  </si>
  <si>
    <t>1.沙钢金属字 粤港澳大湾区国际人才驿站
2.尺寸：宽*高 75mm*75mm 厚度4mm</t>
  </si>
  <si>
    <t>1.沙钢金属字 箭头
2.尺寸：宽*高 85mm*120mm 厚度4mm</t>
  </si>
  <si>
    <t>项</t>
  </si>
  <si>
    <t>1.沙钢金属字 金属字
2.尺寸：宽*高 450mm*75mm 厚度4mm</t>
  </si>
  <si>
    <t>1.沙钢金属 图按造型
2.尺寸：宽*高 250mm*490mm 厚度4mm</t>
  </si>
  <si>
    <t>电梯贴</t>
  </si>
  <si>
    <t>1.亚克力 图按造型
2.尺寸：宽*高 250mm*490mm 厚度4mm</t>
  </si>
  <si>
    <t xml:space="preserve">
1.3.0厚白底亚克力板+uv
2.尺寸：宽*高 100mm*35mm</t>
  </si>
  <si>
    <t>一楼打卡区</t>
  </si>
  <si>
    <t>导视</t>
  </si>
  <si>
    <t>1.3.0厚白底亚克力板+uv
2.尺寸：宽*高 2580mm*540mm</t>
  </si>
  <si>
    <t>1.3.0厚白底亚克力板+uv
2.尺寸：宽*高 2020mm*2010mm</t>
  </si>
  <si>
    <t>1.3.0厚白底亚克力板+uv
2.尺寸：宽*高 560mm*1500mm</t>
  </si>
  <si>
    <t>1.3.0厚白底亚克力板+uv
2.尺寸：宽*高 2020mm*1490mm</t>
  </si>
  <si>
    <t>1.3.0厚白底亚克力板+uv
2.尺寸：宽*高 2020mm*1100mm</t>
  </si>
  <si>
    <t>一楼咖啡厅</t>
  </si>
  <si>
    <t>宣传贴牌</t>
  </si>
  <si>
    <t xml:space="preserve">1.uv贴膜
2.尺寸：宽1050*高2750mm
</t>
  </si>
  <si>
    <t>（整体）功能区</t>
  </si>
  <si>
    <t>吊牌</t>
  </si>
  <si>
    <t xml:space="preserve">
1.8.0厚白底亚克力板+uv
2.尺寸：宽*高110mm*250mm
厚度8mm</t>
  </si>
  <si>
    <t>1.8.0厚白底亚克力板+uv异形
2.尺寸：宽*高300mm*180mm</t>
  </si>
  <si>
    <t>门牌</t>
  </si>
  <si>
    <t>1.8.0厚白底亚克力板uv异形 图案
2.尺寸：宽*高 等比 250mm*250mm</t>
  </si>
  <si>
    <t>1.3.0厚透明亚克力板uv圆角字体
2.尺寸：宽*高300mm*120mm （字体大小不变）</t>
  </si>
  <si>
    <t>立牌</t>
  </si>
  <si>
    <t>1.亚克力T型牌1.0厚透明亚克力底座+3厘
2.尺寸：宽*高200mm*等比200mm
3.底座尺寸：长*宽*高 200mm*100mm*10mm</t>
  </si>
  <si>
    <t xml:space="preserve">
1.8.0厚白底亚克力板+uv
2.尺寸：宽*高858mm*570mm 厚度8mm</t>
  </si>
  <si>
    <t>二楼电梯区</t>
  </si>
  <si>
    <t>1.3.0厚白底亚克力板+uv
2.尺寸：宽*高 770mm*1830mm</t>
  </si>
  <si>
    <t>1.kt板
2.尺寸：宽*高1550mm*3032.5mm</t>
  </si>
  <si>
    <t>1.3.0厚白底亚克力板+uv
2.尺寸：宽*高14600mm*2880mm</t>
  </si>
  <si>
    <t>展示台</t>
  </si>
  <si>
    <t>1.入口布置，“今天心情如何”处，放置糖果亚克力盒
2. 3.0厚透明亚克力板
3. 800mm*350mm*100mm</t>
  </si>
  <si>
    <t>1.kt板
2.尺寸：宽*高 1500mm*2000mm</t>
  </si>
  <si>
    <t xml:space="preserve">1.亚克力字
2.尺寸：宽1640*高1650mm
</t>
  </si>
  <si>
    <t>粤港澳大湾区国际人才驿站（挂）</t>
  </si>
  <si>
    <t xml:space="preserve">
1.亚克力发光字
2.尺寸：宽4600*高500mm
</t>
  </si>
  <si>
    <t xml:space="preserve">
1.亚克力字
2.尺寸：宽1000*高130mm
</t>
  </si>
  <si>
    <t>粤港澳大湾区国际人才驿站（立）</t>
  </si>
  <si>
    <t>1.立牌发光装置
2.尺寸：476*100CM
3.中英文和标志正面发光工艺，背面透明亚克力板支撑固定，底座白色铁艺烤漆打磨工艺</t>
  </si>
  <si>
    <t>标识牌</t>
  </si>
  <si>
    <t xml:space="preserve">1.玻璃牌
2.尺寸：宽300*高110mm
</t>
  </si>
  <si>
    <t xml:space="preserve">1.8mmuv亚克力
2.尺寸：宽250*高100mm
</t>
  </si>
  <si>
    <t xml:space="preserve">1.亚克力板
2.尺寸：宽3670*高2800mm
</t>
  </si>
  <si>
    <t>套</t>
  </si>
  <si>
    <t xml:space="preserve">1.亚克力字
2.尺寸：宽800*高1500mm
</t>
  </si>
  <si>
    <t>1.uv贴膜
2.尺寸：宽3740*高2550mm</t>
  </si>
  <si>
    <t>河套福保园区党群服务中心（挂）</t>
  </si>
  <si>
    <t>1.挂牌
2.磨砂亚克力底板+PVC雕刻烤漆字
3.尺寸：3600mm*600mm
4.焊接支撑反复加固
5.不锈钢包边</t>
  </si>
  <si>
    <t>阅读室</t>
  </si>
  <si>
    <t>1.kt板
2.尺寸：宽*高 550mm*440mm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</si>
</sst>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5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2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Geneva"/>
      <charset val="134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9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61"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20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22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11" borderId="10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26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4" fillId="0" borderId="0"/>
    <xf numFmtId="0" fontId="13" fillId="2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4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5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center" shrinkToFit="1"/>
    </xf>
    <xf numFmtId="0" fontId="6" fillId="0" borderId="1" xfId="6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60" applyFont="1" applyBorder="1" applyAlignment="1">
      <alignment horizontal="left" vertical="center" wrapText="1"/>
    </xf>
    <xf numFmtId="0" fontId="1" fillId="0" borderId="1" xfId="2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6" fillId="0" borderId="1" xfId="60" applyFont="1" applyFill="1" applyBorder="1" applyAlignment="1">
      <alignment horizontal="center" vertical="center" wrapText="1"/>
    </xf>
    <xf numFmtId="0" fontId="1" fillId="0" borderId="1" xfId="2" applyNumberFormat="1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Border="1">
      <alignment vertical="center"/>
    </xf>
    <xf numFmtId="0" fontId="4" fillId="0" borderId="4" xfId="0" applyFont="1" applyFill="1" applyBorder="1" applyAlignment="1">
      <alignment horizontal="center" vertical="top" wrapText="1"/>
    </xf>
    <xf numFmtId="177" fontId="1" fillId="0" borderId="1" xfId="2" applyNumberFormat="1" applyFont="1" applyBorder="1" applyAlignment="1">
      <alignment horizontal="center" vertical="center" wrapText="1"/>
    </xf>
    <xf numFmtId="177" fontId="1" fillId="0" borderId="1" xfId="2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top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Protection="1">
      <alignment vertical="center"/>
    </xf>
    <xf numFmtId="0" fontId="0" fillId="0" borderId="0" xfId="0" applyFont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76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ill="1" applyAlignment="1"/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</cellXfs>
  <cellStyles count="61">
    <cellStyle name="常规" xfId="0" builtinId="0"/>
    <cellStyle name="常规 2 2 2 2" xfId="1"/>
    <cellStyle name="常规 2 2 2 10 3" xfId="2"/>
    <cellStyle name="40% - 强调文字颜色 1" xfId="3" builtinId="31"/>
    <cellStyle name="60% - 强调文字颜色 4" xfId="4" builtinId="44"/>
    <cellStyle name="强调文字颜色 1" xfId="5" builtinId="29"/>
    <cellStyle name="警告文本" xfId="6" builtinId="11"/>
    <cellStyle name="20% - 强调文字颜色 6" xfId="7" builtinId="50"/>
    <cellStyle name="强调文字颜色 2" xfId="8" builtinId="33"/>
    <cellStyle name="汇总" xfId="9" builtinId="25"/>
    <cellStyle name="强调文字颜色 5" xfId="10" builtinId="45"/>
    <cellStyle name="常规 2 2" xfId="11"/>
    <cellStyle name="20% - 强调文字颜色 1" xfId="12" builtinId="30"/>
    <cellStyle name="40% - 强调文字颜色 4" xfId="13" builtinId="43"/>
    <cellStyle name="适中" xfId="14" builtinId="28"/>
    <cellStyle name="常规 11" xfId="15"/>
    <cellStyle name="常规 4" xfId="16"/>
    <cellStyle name="标题 4" xfId="17" builtinId="19"/>
    <cellStyle name="标题 2" xfId="18" builtinId="17"/>
    <cellStyle name="百分比" xfId="19" builtinId="5"/>
    <cellStyle name="千位分隔" xfId="20" builtinId="3"/>
    <cellStyle name="货币" xfId="21" builtinId="4"/>
    <cellStyle name="好" xfId="22" builtinId="26"/>
    <cellStyle name="60% - 强调文字颜色 3" xfId="23" builtinId="40"/>
    <cellStyle name="千位分隔[0]" xfId="24" builtinId="6"/>
    <cellStyle name="60% - 强调文字颜色 1" xfId="25" builtinId="32"/>
    <cellStyle name="计算" xfId="26" builtinId="22"/>
    <cellStyle name="链接单元格" xfId="27" builtinId="24"/>
    <cellStyle name="注释" xfId="28" builtinId="10"/>
    <cellStyle name="解释性文本" xfId="29" builtinId="53"/>
    <cellStyle name="货币[0]" xfId="30" builtinId="7"/>
    <cellStyle name="20% - 强调文字颜色 3" xfId="31" builtinId="38"/>
    <cellStyle name="输出" xfId="32" builtinId="21"/>
    <cellStyle name="超链接" xfId="33" builtinId="8"/>
    <cellStyle name="输入" xfId="34" builtinId="20"/>
    <cellStyle name="标题 1" xfId="35" builtinId="16"/>
    <cellStyle name="检查单元格" xfId="36" builtinId="23"/>
    <cellStyle name="标题 3" xfId="37" builtinId="18"/>
    <cellStyle name="已访问的超链接" xfId="38" builtinId="9"/>
    <cellStyle name="标题" xfId="39" builtinId="15"/>
    <cellStyle name="20% - 强调文字颜色 2" xfId="40" builtinId="34"/>
    <cellStyle name="40% - 强调文字颜色 5" xfId="41" builtinId="47"/>
    <cellStyle name="60% - 强调文字颜色 5" xfId="42" builtinId="48"/>
    <cellStyle name="常规 2" xfId="43"/>
    <cellStyle name="60% - 强调文字颜色 2" xfId="44" builtinId="36"/>
    <cellStyle name="强调文字颜色 3" xfId="45" builtinId="37"/>
    <cellStyle name="40% - 强调文字颜色 3" xfId="46" builtinId="39"/>
    <cellStyle name="常规 2 2 2 12" xfId="47"/>
    <cellStyle name="60% - 强调文字颜色 6" xfId="48" builtinId="52"/>
    <cellStyle name="40% - 强调文字颜色 6" xfId="49" builtinId="51"/>
    <cellStyle name="常规 10" xfId="50"/>
    <cellStyle name="差" xfId="51" builtinId="27"/>
    <cellStyle name="Jun" xfId="52"/>
    <cellStyle name="常规 3" xfId="53"/>
    <cellStyle name="强调文字颜色 4" xfId="54" builtinId="41"/>
    <cellStyle name="20% - 强调文字颜色 4" xfId="55" builtinId="42"/>
    <cellStyle name="20% - 强调文字颜色 5" xfId="56" builtinId="46"/>
    <cellStyle name="强调文字颜色 6" xfId="57" builtinId="49"/>
    <cellStyle name="常规 4 2" xfId="58"/>
    <cellStyle name="40% - 强调文字颜色 2" xfId="59" builtinId="35"/>
    <cellStyle name="常规 2 12" xfId="60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21.jpeg"/><Relationship Id="rId8" Type="http://schemas.openxmlformats.org/officeDocument/2006/relationships/image" Target="media/image20.jpeg"/><Relationship Id="rId7" Type="http://schemas.openxmlformats.org/officeDocument/2006/relationships/image" Target="media/image19.png"/><Relationship Id="rId6" Type="http://schemas.openxmlformats.org/officeDocument/2006/relationships/image" Target="media/image18.png"/><Relationship Id="rId51" Type="http://schemas.openxmlformats.org/officeDocument/2006/relationships/image" Target="media/image63.png"/><Relationship Id="rId50" Type="http://schemas.openxmlformats.org/officeDocument/2006/relationships/image" Target="media/image62.png"/><Relationship Id="rId5" Type="http://schemas.openxmlformats.org/officeDocument/2006/relationships/image" Target="media/image17.jpeg"/><Relationship Id="rId49" Type="http://schemas.openxmlformats.org/officeDocument/2006/relationships/image" Target="media/image61.png"/><Relationship Id="rId48" Type="http://schemas.openxmlformats.org/officeDocument/2006/relationships/image" Target="media/image60.png"/><Relationship Id="rId47" Type="http://schemas.openxmlformats.org/officeDocument/2006/relationships/image" Target="media/image59.png"/><Relationship Id="rId46" Type="http://schemas.openxmlformats.org/officeDocument/2006/relationships/image" Target="media/image58.png"/><Relationship Id="rId45" Type="http://schemas.openxmlformats.org/officeDocument/2006/relationships/image" Target="media/image57.png"/><Relationship Id="rId44" Type="http://schemas.openxmlformats.org/officeDocument/2006/relationships/image" Target="media/image56.png"/><Relationship Id="rId43" Type="http://schemas.openxmlformats.org/officeDocument/2006/relationships/image" Target="media/image55.png"/><Relationship Id="rId42" Type="http://schemas.openxmlformats.org/officeDocument/2006/relationships/image" Target="media/image54.png"/><Relationship Id="rId41" Type="http://schemas.openxmlformats.org/officeDocument/2006/relationships/image" Target="media/image53.png"/><Relationship Id="rId40" Type="http://schemas.openxmlformats.org/officeDocument/2006/relationships/image" Target="media/image52.png"/><Relationship Id="rId4" Type="http://schemas.openxmlformats.org/officeDocument/2006/relationships/image" Target="media/image16.jpeg"/><Relationship Id="rId39" Type="http://schemas.openxmlformats.org/officeDocument/2006/relationships/image" Target="media/image51.png"/><Relationship Id="rId38" Type="http://schemas.openxmlformats.org/officeDocument/2006/relationships/image" Target="media/image50.png"/><Relationship Id="rId37" Type="http://schemas.openxmlformats.org/officeDocument/2006/relationships/image" Target="media/image49.png"/><Relationship Id="rId36" Type="http://schemas.openxmlformats.org/officeDocument/2006/relationships/image" Target="media/image48.png"/><Relationship Id="rId35" Type="http://schemas.openxmlformats.org/officeDocument/2006/relationships/image" Target="media/image47.png"/><Relationship Id="rId34" Type="http://schemas.openxmlformats.org/officeDocument/2006/relationships/image" Target="media/image46.png"/><Relationship Id="rId33" Type="http://schemas.openxmlformats.org/officeDocument/2006/relationships/image" Target="media/image45.png"/><Relationship Id="rId32" Type="http://schemas.openxmlformats.org/officeDocument/2006/relationships/image" Target="media/image44.png"/><Relationship Id="rId31" Type="http://schemas.openxmlformats.org/officeDocument/2006/relationships/image" Target="media/image43.png"/><Relationship Id="rId30" Type="http://schemas.openxmlformats.org/officeDocument/2006/relationships/image" Target="media/image42.png"/><Relationship Id="rId3" Type="http://schemas.openxmlformats.org/officeDocument/2006/relationships/image" Target="media/image15.jpeg"/><Relationship Id="rId29" Type="http://schemas.openxmlformats.org/officeDocument/2006/relationships/image" Target="media/image41.png"/><Relationship Id="rId28" Type="http://schemas.openxmlformats.org/officeDocument/2006/relationships/image" Target="media/image40.png"/><Relationship Id="rId27" Type="http://schemas.openxmlformats.org/officeDocument/2006/relationships/image" Target="media/image39.png"/><Relationship Id="rId26" Type="http://schemas.openxmlformats.org/officeDocument/2006/relationships/image" Target="media/image38.png"/><Relationship Id="rId25" Type="http://schemas.openxmlformats.org/officeDocument/2006/relationships/image" Target="media/image37.png"/><Relationship Id="rId24" Type="http://schemas.openxmlformats.org/officeDocument/2006/relationships/image" Target="media/image36.png"/><Relationship Id="rId23" Type="http://schemas.openxmlformats.org/officeDocument/2006/relationships/image" Target="media/image35.png"/><Relationship Id="rId22" Type="http://schemas.openxmlformats.org/officeDocument/2006/relationships/image" Target="media/image34.jpeg"/><Relationship Id="rId21" Type="http://schemas.openxmlformats.org/officeDocument/2006/relationships/image" Target="media/image33.png"/><Relationship Id="rId20" Type="http://schemas.openxmlformats.org/officeDocument/2006/relationships/image" Target="media/image32.png"/><Relationship Id="rId2" Type="http://schemas.openxmlformats.org/officeDocument/2006/relationships/image" Target="media/image14.jpeg"/><Relationship Id="rId19" Type="http://schemas.openxmlformats.org/officeDocument/2006/relationships/image" Target="media/image31.png"/><Relationship Id="rId18" Type="http://schemas.openxmlformats.org/officeDocument/2006/relationships/image" Target="media/image30.png"/><Relationship Id="rId17" Type="http://schemas.openxmlformats.org/officeDocument/2006/relationships/image" Target="media/image29.png"/><Relationship Id="rId16" Type="http://schemas.openxmlformats.org/officeDocument/2006/relationships/image" Target="media/image28.jpeg"/><Relationship Id="rId15" Type="http://schemas.openxmlformats.org/officeDocument/2006/relationships/image" Target="media/image27.jpeg"/><Relationship Id="rId14" Type="http://schemas.openxmlformats.org/officeDocument/2006/relationships/image" Target="media/image26.jpeg"/><Relationship Id="rId13" Type="http://schemas.openxmlformats.org/officeDocument/2006/relationships/image" Target="media/image25.jpeg"/><Relationship Id="rId12" Type="http://schemas.openxmlformats.org/officeDocument/2006/relationships/image" Target="media/image24.png"/><Relationship Id="rId11" Type="http://schemas.openxmlformats.org/officeDocument/2006/relationships/image" Target="media/image23.jpeg"/><Relationship Id="rId10" Type="http://schemas.openxmlformats.org/officeDocument/2006/relationships/image" Target="media/image22.jpeg"/><Relationship Id="rId1" Type="http://schemas.openxmlformats.org/officeDocument/2006/relationships/image" Target="media/image13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0" Type="http://schemas.openxmlformats.org/officeDocument/2006/relationships/image" Target="../media/image11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0</xdr:colOff>
      <xdr:row>17</xdr:row>
      <xdr:rowOff>0</xdr:rowOff>
    </xdr:from>
    <xdr:ext cx="595883" cy="12191"/>
    <xdr:pic>
      <xdr:nvPicPr>
        <xdr:cNvPr id="2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6821150"/>
          <a:ext cx="595630" cy="1206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</xdr:row>
      <xdr:rowOff>0</xdr:rowOff>
    </xdr:from>
    <xdr:ext cx="595883" cy="12191"/>
    <xdr:pic>
      <xdr:nvPicPr>
        <xdr:cNvPr id="26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9862800"/>
          <a:ext cx="595630" cy="1206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20</xdr:row>
      <xdr:rowOff>0</xdr:rowOff>
    </xdr:from>
    <xdr:ext cx="595883" cy="12191"/>
    <xdr:pic>
      <xdr:nvPicPr>
        <xdr:cNvPr id="31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19862800"/>
          <a:ext cx="595630" cy="1206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27</xdr:row>
      <xdr:rowOff>0</xdr:rowOff>
    </xdr:from>
    <xdr:ext cx="595883" cy="12191"/>
    <xdr:pic>
      <xdr:nvPicPr>
        <xdr:cNvPr id="38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9641800"/>
          <a:ext cx="595630" cy="1206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27</xdr:row>
      <xdr:rowOff>0</xdr:rowOff>
    </xdr:from>
    <xdr:ext cx="595883" cy="12191"/>
    <xdr:pic>
      <xdr:nvPicPr>
        <xdr:cNvPr id="43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9550" y="29641800"/>
          <a:ext cx="595630" cy="12065"/>
        </a:xfrm>
        <a:prstGeom prst="rect">
          <a:avLst/>
        </a:prstGeom>
      </xdr:spPr>
    </xdr:pic>
    <xdr:clientData/>
  </xdr:oneCellAnchor>
  <xdr:twoCellAnchor editAs="oneCell">
    <xdr:from>
      <xdr:col>3</xdr:col>
      <xdr:colOff>523875</xdr:colOff>
      <xdr:row>13</xdr:row>
      <xdr:rowOff>93345</xdr:rowOff>
    </xdr:from>
    <xdr:to>
      <xdr:col>3</xdr:col>
      <xdr:colOff>1395095</xdr:colOff>
      <xdr:row>13</xdr:row>
      <xdr:rowOff>1152525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05175" y="13879195"/>
          <a:ext cx="871220" cy="10591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0</xdr:colOff>
      <xdr:row>27</xdr:row>
      <xdr:rowOff>0</xdr:rowOff>
    </xdr:from>
    <xdr:ext cx="595883" cy="12191"/>
    <xdr:pic>
      <xdr:nvPicPr>
        <xdr:cNvPr id="2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30391100"/>
          <a:ext cx="595630" cy="1206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27</xdr:row>
      <xdr:rowOff>0</xdr:rowOff>
    </xdr:from>
    <xdr:ext cx="595883" cy="12191"/>
    <xdr:pic>
      <xdr:nvPicPr>
        <xdr:cNvPr id="3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30391100"/>
          <a:ext cx="595630" cy="1206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27</xdr:row>
      <xdr:rowOff>0</xdr:rowOff>
    </xdr:from>
    <xdr:ext cx="595883" cy="12191"/>
    <xdr:pic>
      <xdr:nvPicPr>
        <xdr:cNvPr id="4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30391100"/>
          <a:ext cx="595630" cy="1206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36</xdr:row>
      <xdr:rowOff>0</xdr:rowOff>
    </xdr:from>
    <xdr:ext cx="595883" cy="12191"/>
    <xdr:pic>
      <xdr:nvPicPr>
        <xdr:cNvPr id="5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39776400"/>
          <a:ext cx="595630" cy="1206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36</xdr:row>
      <xdr:rowOff>0</xdr:rowOff>
    </xdr:from>
    <xdr:ext cx="595883" cy="12191"/>
    <xdr:pic>
      <xdr:nvPicPr>
        <xdr:cNvPr id="6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39776400"/>
          <a:ext cx="595630" cy="1206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17</xdr:row>
      <xdr:rowOff>0</xdr:rowOff>
    </xdr:from>
    <xdr:ext cx="595883" cy="12191"/>
    <xdr:pic>
      <xdr:nvPicPr>
        <xdr:cNvPr id="7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18713450"/>
          <a:ext cx="595630" cy="1206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27</xdr:row>
      <xdr:rowOff>0</xdr:rowOff>
    </xdr:from>
    <xdr:ext cx="595883" cy="12191"/>
    <xdr:pic>
      <xdr:nvPicPr>
        <xdr:cNvPr id="8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885" y="30391100"/>
          <a:ext cx="595630" cy="1206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27</xdr:row>
      <xdr:rowOff>0</xdr:rowOff>
    </xdr:from>
    <xdr:ext cx="595883" cy="12191"/>
    <xdr:pic>
      <xdr:nvPicPr>
        <xdr:cNvPr id="9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885" y="30391100"/>
          <a:ext cx="595630" cy="1206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27</xdr:row>
      <xdr:rowOff>0</xdr:rowOff>
    </xdr:from>
    <xdr:ext cx="595883" cy="12191"/>
    <xdr:pic>
      <xdr:nvPicPr>
        <xdr:cNvPr id="10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885" y="30391100"/>
          <a:ext cx="595630" cy="1206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27</xdr:row>
      <xdr:rowOff>0</xdr:rowOff>
    </xdr:from>
    <xdr:ext cx="595883" cy="12191"/>
    <xdr:pic>
      <xdr:nvPicPr>
        <xdr:cNvPr id="11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885" y="30391100"/>
          <a:ext cx="595630" cy="1206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34</xdr:row>
      <xdr:rowOff>0</xdr:rowOff>
    </xdr:from>
    <xdr:ext cx="595883" cy="12191"/>
    <xdr:pic>
      <xdr:nvPicPr>
        <xdr:cNvPr id="12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38258750"/>
          <a:ext cx="595630" cy="1206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28</xdr:row>
      <xdr:rowOff>0</xdr:rowOff>
    </xdr:from>
    <xdr:ext cx="595883" cy="12191"/>
    <xdr:pic>
      <xdr:nvPicPr>
        <xdr:cNvPr id="13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30638750"/>
          <a:ext cx="595630" cy="1206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28</xdr:row>
      <xdr:rowOff>0</xdr:rowOff>
    </xdr:from>
    <xdr:ext cx="595883" cy="12191"/>
    <xdr:pic>
      <xdr:nvPicPr>
        <xdr:cNvPr id="14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30638750"/>
          <a:ext cx="595630" cy="1206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18</xdr:row>
      <xdr:rowOff>0</xdr:rowOff>
    </xdr:from>
    <xdr:ext cx="595883" cy="12191"/>
    <xdr:pic>
      <xdr:nvPicPr>
        <xdr:cNvPr id="15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19983450"/>
          <a:ext cx="595630" cy="1206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18</xdr:row>
      <xdr:rowOff>0</xdr:rowOff>
    </xdr:from>
    <xdr:ext cx="595883" cy="12191"/>
    <xdr:pic>
      <xdr:nvPicPr>
        <xdr:cNvPr id="16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19983450"/>
          <a:ext cx="595630" cy="1206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18</xdr:row>
      <xdr:rowOff>0</xdr:rowOff>
    </xdr:from>
    <xdr:ext cx="595883" cy="12191"/>
    <xdr:pic>
      <xdr:nvPicPr>
        <xdr:cNvPr id="17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19983450"/>
          <a:ext cx="595630" cy="1206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18</xdr:row>
      <xdr:rowOff>0</xdr:rowOff>
    </xdr:from>
    <xdr:ext cx="595883" cy="12191"/>
    <xdr:pic>
      <xdr:nvPicPr>
        <xdr:cNvPr id="18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885" y="19983450"/>
          <a:ext cx="595630" cy="1206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18</xdr:row>
      <xdr:rowOff>0</xdr:rowOff>
    </xdr:from>
    <xdr:ext cx="595883" cy="12191"/>
    <xdr:pic>
      <xdr:nvPicPr>
        <xdr:cNvPr id="19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885" y="19983450"/>
          <a:ext cx="595630" cy="1206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18</xdr:row>
      <xdr:rowOff>0</xdr:rowOff>
    </xdr:from>
    <xdr:ext cx="595883" cy="12191"/>
    <xdr:pic>
      <xdr:nvPicPr>
        <xdr:cNvPr id="20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885" y="19983450"/>
          <a:ext cx="595630" cy="12065"/>
        </a:xfrm>
        <a:prstGeom prst="rect">
          <a:avLst/>
        </a:prstGeom>
      </xdr:spPr>
    </xdr:pic>
    <xdr:clientData/>
  </xdr:oneCellAnchor>
  <xdr:oneCellAnchor>
    <xdr:from>
      <xdr:col>6</xdr:col>
      <xdr:colOff>0</xdr:colOff>
      <xdr:row>18</xdr:row>
      <xdr:rowOff>0</xdr:rowOff>
    </xdr:from>
    <xdr:ext cx="595883" cy="12191"/>
    <xdr:pic>
      <xdr:nvPicPr>
        <xdr:cNvPr id="21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885" y="19983450"/>
          <a:ext cx="595630" cy="1206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27</xdr:row>
      <xdr:rowOff>0</xdr:rowOff>
    </xdr:from>
    <xdr:ext cx="595883" cy="12191"/>
    <xdr:pic>
      <xdr:nvPicPr>
        <xdr:cNvPr id="22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30391100"/>
          <a:ext cx="595630" cy="1206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19</xdr:row>
      <xdr:rowOff>0</xdr:rowOff>
    </xdr:from>
    <xdr:ext cx="595883" cy="12191"/>
    <xdr:pic>
      <xdr:nvPicPr>
        <xdr:cNvPr id="23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0231100"/>
          <a:ext cx="595630" cy="1206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19</xdr:row>
      <xdr:rowOff>0</xdr:rowOff>
    </xdr:from>
    <xdr:ext cx="595883" cy="12191"/>
    <xdr:pic>
      <xdr:nvPicPr>
        <xdr:cNvPr id="24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0231100"/>
          <a:ext cx="595630" cy="12065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27</xdr:row>
      <xdr:rowOff>0</xdr:rowOff>
    </xdr:from>
    <xdr:ext cx="595883" cy="12191"/>
    <xdr:pic>
      <xdr:nvPicPr>
        <xdr:cNvPr id="25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30391100"/>
          <a:ext cx="595630" cy="12065"/>
        </a:xfrm>
        <a:prstGeom prst="rect">
          <a:avLst/>
        </a:prstGeom>
      </xdr:spPr>
    </xdr:pic>
    <xdr:clientData/>
  </xdr:oneCellAnchor>
  <xdr:twoCellAnchor editAs="oneCell">
    <xdr:from>
      <xdr:col>2</xdr:col>
      <xdr:colOff>361950</xdr:colOff>
      <xdr:row>41</xdr:row>
      <xdr:rowOff>119380</xdr:rowOff>
    </xdr:from>
    <xdr:to>
      <xdr:col>2</xdr:col>
      <xdr:colOff>2470785</xdr:colOff>
      <xdr:row>41</xdr:row>
      <xdr:rowOff>1158875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14550" y="46245780"/>
          <a:ext cx="2108835" cy="1039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885825</xdr:colOff>
      <xdr:row>32</xdr:row>
      <xdr:rowOff>155575</xdr:rowOff>
    </xdr:from>
    <xdr:to>
      <xdr:col>2</xdr:col>
      <xdr:colOff>1696085</xdr:colOff>
      <xdr:row>32</xdr:row>
      <xdr:rowOff>1083945</xdr:rowOff>
    </xdr:to>
    <xdr:pic>
      <xdr:nvPicPr>
        <xdr:cNvPr id="27" name="图片 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38425" y="35874325"/>
          <a:ext cx="810260" cy="928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42</xdr:row>
      <xdr:rowOff>19050</xdr:rowOff>
    </xdr:from>
    <xdr:to>
      <xdr:col>2</xdr:col>
      <xdr:colOff>2192020</xdr:colOff>
      <xdr:row>42</xdr:row>
      <xdr:rowOff>1184910</xdr:rowOff>
    </xdr:to>
    <xdr:pic>
      <xdr:nvPicPr>
        <xdr:cNvPr id="28" name="图片 27"/>
        <xdr:cNvPicPr>
          <a:picLocks noChangeAspect="1"/>
        </xdr:cNvPicPr>
      </xdr:nvPicPr>
      <xdr:blipFill>
        <a:blip r:embed="rId4"/>
        <a:srcRect l="3101" t="19322" r="41850" b="9227"/>
        <a:stretch>
          <a:fillRect/>
        </a:stretch>
      </xdr:blipFill>
      <xdr:spPr>
        <a:xfrm>
          <a:off x="2305050" y="47415450"/>
          <a:ext cx="1639570" cy="1165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48</xdr:row>
      <xdr:rowOff>216535</xdr:rowOff>
    </xdr:from>
    <xdr:to>
      <xdr:col>2</xdr:col>
      <xdr:colOff>2635885</xdr:colOff>
      <xdr:row>48</xdr:row>
      <xdr:rowOff>1003300</xdr:rowOff>
    </xdr:to>
    <xdr:pic>
      <xdr:nvPicPr>
        <xdr:cNvPr id="29" name="图片 2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924050" y="53188235"/>
          <a:ext cx="2464435" cy="786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200025</xdr:colOff>
      <xdr:row>9</xdr:row>
      <xdr:rowOff>123190</xdr:rowOff>
    </xdr:from>
    <xdr:to>
      <xdr:col>2</xdr:col>
      <xdr:colOff>2512695</xdr:colOff>
      <xdr:row>9</xdr:row>
      <xdr:rowOff>1381125</xdr:rowOff>
    </xdr:to>
    <xdr:pic>
      <xdr:nvPicPr>
        <xdr:cNvPr id="30" name="图片 2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952625" y="10467340"/>
          <a:ext cx="2312670" cy="1257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923925</xdr:colOff>
      <xdr:row>34</xdr:row>
      <xdr:rowOff>43180</xdr:rowOff>
    </xdr:from>
    <xdr:to>
      <xdr:col>2</xdr:col>
      <xdr:colOff>1841500</xdr:colOff>
      <xdr:row>34</xdr:row>
      <xdr:rowOff>1225550</xdr:rowOff>
    </xdr:to>
    <xdr:pic>
      <xdr:nvPicPr>
        <xdr:cNvPr id="31" name="图片 3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676525" y="38301930"/>
          <a:ext cx="917575" cy="1182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971550</xdr:colOff>
      <xdr:row>17</xdr:row>
      <xdr:rowOff>60960</xdr:rowOff>
    </xdr:from>
    <xdr:to>
      <xdr:col>2</xdr:col>
      <xdr:colOff>1786255</xdr:colOff>
      <xdr:row>17</xdr:row>
      <xdr:rowOff>1209675</xdr:rowOff>
    </xdr:to>
    <xdr:pic>
      <xdr:nvPicPr>
        <xdr:cNvPr id="32" name="图片 3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724150" y="18774410"/>
          <a:ext cx="814705" cy="1148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942975</xdr:colOff>
      <xdr:row>7</xdr:row>
      <xdr:rowOff>37465</xdr:rowOff>
    </xdr:from>
    <xdr:to>
      <xdr:col>2</xdr:col>
      <xdr:colOff>1832610</xdr:colOff>
      <xdr:row>7</xdr:row>
      <xdr:rowOff>1454785</xdr:rowOff>
    </xdr:to>
    <xdr:pic>
      <xdr:nvPicPr>
        <xdr:cNvPr id="33" name="图片 3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695575" y="7333615"/>
          <a:ext cx="889635" cy="141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962025</xdr:colOff>
      <xdr:row>45</xdr:row>
      <xdr:rowOff>34925</xdr:rowOff>
    </xdr:from>
    <xdr:to>
      <xdr:col>2</xdr:col>
      <xdr:colOff>1797685</xdr:colOff>
      <xdr:row>45</xdr:row>
      <xdr:rowOff>1156335</xdr:rowOff>
    </xdr:to>
    <xdr:pic>
      <xdr:nvPicPr>
        <xdr:cNvPr id="34" name="图片 3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714625" y="50218975"/>
          <a:ext cx="835660" cy="112141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5</xdr:col>
      <xdr:colOff>0</xdr:colOff>
      <xdr:row>17</xdr:row>
      <xdr:rowOff>0</xdr:rowOff>
    </xdr:from>
    <xdr:ext cx="595883" cy="12191"/>
    <xdr:pic>
      <xdr:nvPicPr>
        <xdr:cNvPr id="35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0025" y="18713450"/>
          <a:ext cx="595630" cy="1206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28</xdr:row>
      <xdr:rowOff>0</xdr:rowOff>
    </xdr:from>
    <xdr:ext cx="595883" cy="12191"/>
    <xdr:pic>
      <xdr:nvPicPr>
        <xdr:cNvPr id="36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0025" y="30638750"/>
          <a:ext cx="595630" cy="1206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28</xdr:row>
      <xdr:rowOff>0</xdr:rowOff>
    </xdr:from>
    <xdr:ext cx="595883" cy="12191"/>
    <xdr:pic>
      <xdr:nvPicPr>
        <xdr:cNvPr id="37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0025" y="30638750"/>
          <a:ext cx="595630" cy="1206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19</xdr:row>
      <xdr:rowOff>0</xdr:rowOff>
    </xdr:from>
    <xdr:ext cx="595883" cy="12191"/>
    <xdr:pic>
      <xdr:nvPicPr>
        <xdr:cNvPr id="38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0025" y="20231100"/>
          <a:ext cx="595630" cy="1206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19</xdr:row>
      <xdr:rowOff>0</xdr:rowOff>
    </xdr:from>
    <xdr:ext cx="595883" cy="12191"/>
    <xdr:pic>
      <xdr:nvPicPr>
        <xdr:cNvPr id="39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0025" y="20231100"/>
          <a:ext cx="595630" cy="1206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17</xdr:row>
      <xdr:rowOff>0</xdr:rowOff>
    </xdr:from>
    <xdr:ext cx="595883" cy="12191"/>
    <xdr:pic>
      <xdr:nvPicPr>
        <xdr:cNvPr id="40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0025" y="18713450"/>
          <a:ext cx="595630" cy="1206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19</xdr:row>
      <xdr:rowOff>0</xdr:rowOff>
    </xdr:from>
    <xdr:ext cx="595883" cy="12191"/>
    <xdr:pic>
      <xdr:nvPicPr>
        <xdr:cNvPr id="41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0025" y="20231100"/>
          <a:ext cx="595630" cy="1206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19</xdr:row>
      <xdr:rowOff>0</xdr:rowOff>
    </xdr:from>
    <xdr:ext cx="595883" cy="12191"/>
    <xdr:pic>
      <xdr:nvPicPr>
        <xdr:cNvPr id="42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0025" y="20231100"/>
          <a:ext cx="595630" cy="1206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28</xdr:row>
      <xdr:rowOff>0</xdr:rowOff>
    </xdr:from>
    <xdr:ext cx="595883" cy="12191"/>
    <xdr:pic>
      <xdr:nvPicPr>
        <xdr:cNvPr id="43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0025" y="30638750"/>
          <a:ext cx="595630" cy="12065"/>
        </a:xfrm>
        <a:prstGeom prst="rect">
          <a:avLst/>
        </a:prstGeom>
      </xdr:spPr>
    </xdr:pic>
    <xdr:clientData/>
  </xdr:oneCellAnchor>
  <xdr:oneCellAnchor>
    <xdr:from>
      <xdr:col>5</xdr:col>
      <xdr:colOff>0</xdr:colOff>
      <xdr:row>28</xdr:row>
      <xdr:rowOff>0</xdr:rowOff>
    </xdr:from>
    <xdr:ext cx="595883" cy="12191"/>
    <xdr:pic>
      <xdr:nvPicPr>
        <xdr:cNvPr id="44" name="image32.png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0025" y="30638750"/>
          <a:ext cx="595630" cy="1206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123825</xdr:colOff>
      <xdr:row>0</xdr:row>
      <xdr:rowOff>104775</xdr:rowOff>
    </xdr:from>
    <xdr:to>
      <xdr:col>14</xdr:col>
      <xdr:colOff>581025</xdr:colOff>
      <xdr:row>33</xdr:row>
      <xdr:rowOff>104775</xdr:rowOff>
    </xdr:to>
    <xdr:pic>
      <xdr:nvPicPr>
        <xdr:cNvPr id="2" name="图片 1" descr="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825" y="104775"/>
          <a:ext cx="10058400" cy="56578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269;&#20135;&#35774;&#22791;&#20215;&#266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547;&#20215;&#28165;&#21333;(&#31532;&#19977;&#29256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478;&#20855;&#12289;&#26631;&#35782;&#26631;&#29260;&#38656;&#27714;&#28165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产"/>
      <sheetName val="Sheet1"/>
      <sheetName val="Sheet2"/>
      <sheetName val="Sheet3"/>
      <sheetName val="粤海"/>
      <sheetName val="材料库"/>
      <sheetName val="#REF!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空调水"/>
      <sheetName val="寻价部件"/>
      <sheetName val="寻价风机"/>
      <sheetName val="寻价空调设备"/>
      <sheetName val="Sheet3"/>
      <sheetName val="#REF"/>
      <sheetName val="部件"/>
      <sheetName val="数据"/>
      <sheetName val="单位库-模板"/>
      <sheetName val="国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家具采购清单"/>
      <sheetName val="标识标牌采购清单"/>
      <sheetName val="平面图"/>
      <sheetName val="Sheet2"/>
      <sheetName val="国产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7"/>
  <sheetViews>
    <sheetView tabSelected="1" workbookViewId="0">
      <selection activeCell="E22" sqref="E22"/>
    </sheetView>
  </sheetViews>
  <sheetFormatPr defaultColWidth="9" defaultRowHeight="13.5" outlineLevelRow="6" outlineLevelCol="4"/>
  <cols>
    <col min="2" max="2" width="10.75" style="46" customWidth="1"/>
    <col min="3" max="3" width="42.375" style="46" customWidth="1"/>
    <col min="4" max="4" width="39.25" style="46" customWidth="1"/>
    <col min="5" max="5" width="17.875" style="46" customWidth="1"/>
    <col min="6" max="16379" width="9" style="46"/>
  </cols>
  <sheetData>
    <row r="2" ht="61" customHeight="1" spans="2:5">
      <c r="B2" s="47" t="s">
        <v>0</v>
      </c>
      <c r="C2" s="47"/>
      <c r="D2" s="47"/>
      <c r="E2" s="47"/>
    </row>
    <row r="3" ht="39" customHeight="1" spans="2:5">
      <c r="B3" s="48" t="s">
        <v>1</v>
      </c>
      <c r="C3" s="48" t="s">
        <v>2</v>
      </c>
      <c r="D3" s="48" t="s">
        <v>3</v>
      </c>
      <c r="E3" s="48" t="s">
        <v>4</v>
      </c>
    </row>
    <row r="4" ht="48" customHeight="1" spans="2:5">
      <c r="B4" s="49">
        <v>1</v>
      </c>
      <c r="C4" s="49" t="s">
        <v>5</v>
      </c>
      <c r="D4" s="49" t="s">
        <v>6</v>
      </c>
      <c r="E4" s="49"/>
    </row>
    <row r="5" ht="48" customHeight="1" spans="2:5">
      <c r="B5" s="49">
        <v>2</v>
      </c>
      <c r="C5" s="49" t="s">
        <v>7</v>
      </c>
      <c r="D5" s="49" t="s">
        <v>8</v>
      </c>
      <c r="E5" s="49"/>
    </row>
    <row r="6" ht="48" customHeight="1" spans="2:5">
      <c r="B6" s="49">
        <v>3</v>
      </c>
      <c r="C6" s="49" t="s">
        <v>9</v>
      </c>
      <c r="D6" s="49" t="s">
        <v>10</v>
      </c>
      <c r="E6" s="49"/>
    </row>
    <row r="7" ht="48" customHeight="1" spans="2:5">
      <c r="B7" s="48"/>
      <c r="C7" s="48" t="s">
        <v>11</v>
      </c>
      <c r="D7" s="48" t="s">
        <v>12</v>
      </c>
      <c r="E7" s="50"/>
    </row>
  </sheetData>
  <mergeCells count="1">
    <mergeCell ref="B2:E2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view="pageBreakPreview" zoomScaleNormal="85" topLeftCell="A18" workbookViewId="0">
      <selection activeCell="Q21" sqref="Q21"/>
    </sheetView>
  </sheetViews>
  <sheetFormatPr defaultColWidth="9" defaultRowHeight="13.5" outlineLevelCol="7"/>
  <cols>
    <col min="1" max="1" width="7.625" style="5" customWidth="1"/>
    <col min="2" max="2" width="13.125" style="5" customWidth="1"/>
    <col min="3" max="3" width="15.75" style="5" customWidth="1"/>
    <col min="4" max="4" width="25.625" style="5" customWidth="1"/>
    <col min="5" max="5" width="40.625" style="30" customWidth="1"/>
    <col min="6" max="7" width="9.75" style="31" customWidth="1"/>
    <col min="8" max="8" width="9.75" style="32" customWidth="1"/>
    <col min="9" max="16384" width="9" style="1"/>
  </cols>
  <sheetData>
    <row r="1" ht="46" customHeight="1" spans="1:8">
      <c r="A1" s="33" t="s">
        <v>13</v>
      </c>
      <c r="B1" s="34"/>
      <c r="C1" s="34"/>
      <c r="D1" s="34"/>
      <c r="E1" s="34"/>
      <c r="F1" s="34"/>
      <c r="G1" s="34"/>
      <c r="H1" s="34"/>
    </row>
    <row r="2" s="29" customFormat="1" ht="30" customHeight="1" spans="1:8">
      <c r="A2" s="35" t="s">
        <v>1</v>
      </c>
      <c r="B2" s="35" t="s">
        <v>14</v>
      </c>
      <c r="C2" s="35" t="s">
        <v>15</v>
      </c>
      <c r="D2" s="35" t="s">
        <v>16</v>
      </c>
      <c r="E2" s="35" t="s">
        <v>17</v>
      </c>
      <c r="F2" s="35" t="s">
        <v>18</v>
      </c>
      <c r="G2" s="35" t="s">
        <v>19</v>
      </c>
      <c r="H2" s="35" t="s">
        <v>4</v>
      </c>
    </row>
    <row r="3" ht="19.5" spans="1:8">
      <c r="A3" s="36" t="s">
        <v>20</v>
      </c>
      <c r="B3" s="36"/>
      <c r="C3" s="36"/>
      <c r="D3" s="36"/>
      <c r="E3" s="40"/>
      <c r="F3" s="41"/>
      <c r="G3" s="41"/>
      <c r="H3" s="42"/>
    </row>
    <row r="4" s="1" customFormat="1" ht="110" customHeight="1" spans="1:8">
      <c r="A4" s="11">
        <v>1</v>
      </c>
      <c r="B4" s="13" t="s">
        <v>21</v>
      </c>
      <c r="C4" s="13" t="s">
        <v>22</v>
      </c>
      <c r="D4" s="13" t="str">
        <f>_xlfn.DISPIMG("ID_554B9E0E5A994D708D936845AED490E8",1)</f>
        <v>=DISPIMG("ID_554B9E0E5A994D708D936845AED490E8",1)</v>
      </c>
      <c r="E4" s="43" t="s">
        <v>23</v>
      </c>
      <c r="F4" s="44">
        <v>4</v>
      </c>
      <c r="G4" s="44" t="s">
        <v>24</v>
      </c>
      <c r="H4" s="13"/>
    </row>
    <row r="5" s="1" customFormat="1" ht="100" customHeight="1" spans="1:8">
      <c r="A5" s="11">
        <v>2</v>
      </c>
      <c r="B5" s="13" t="s">
        <v>25</v>
      </c>
      <c r="C5" s="13" t="s">
        <v>26</v>
      </c>
      <c r="D5" s="13" t="str">
        <f>_xlfn.DISPIMG("ID_230D98E7DF49402E96FCE9D4EE58AE0D",1)</f>
        <v>=DISPIMG("ID_230D98E7DF49402E96FCE9D4EE58AE0D",1)</v>
      </c>
      <c r="E5" s="43" t="s">
        <v>27</v>
      </c>
      <c r="F5" s="44">
        <v>2</v>
      </c>
      <c r="G5" s="44" t="s">
        <v>24</v>
      </c>
      <c r="H5" s="13"/>
    </row>
    <row r="6" s="1" customFormat="1" ht="110" customHeight="1" spans="1:8">
      <c r="A6" s="11">
        <v>3</v>
      </c>
      <c r="B6" s="13" t="s">
        <v>28</v>
      </c>
      <c r="C6" s="13" t="s">
        <v>29</v>
      </c>
      <c r="D6" s="13" t="str">
        <f>_xlfn.DISPIMG("ID_73CA907243544C5B977C998797244E46",1)</f>
        <v>=DISPIMG("ID_73CA907243544C5B977C998797244E46",1)</v>
      </c>
      <c r="E6" s="43" t="s">
        <v>30</v>
      </c>
      <c r="F6" s="44">
        <v>2</v>
      </c>
      <c r="G6" s="44" t="s">
        <v>24</v>
      </c>
      <c r="H6" s="13"/>
    </row>
    <row r="7" s="1" customFormat="1" ht="110" customHeight="1" spans="1:8">
      <c r="A7" s="11">
        <v>4</v>
      </c>
      <c r="B7" s="13" t="s">
        <v>28</v>
      </c>
      <c r="C7" s="13" t="s">
        <v>31</v>
      </c>
      <c r="D7" s="13" t="str">
        <f>_xlfn.DISPIMG("ID_5B6F69F80BD5427B877EA87D5790E58D",1)</f>
        <v>=DISPIMG("ID_5B6F69F80BD5427B877EA87D5790E58D",1)</v>
      </c>
      <c r="E7" s="43" t="s">
        <v>32</v>
      </c>
      <c r="F7" s="44">
        <v>2</v>
      </c>
      <c r="G7" s="44" t="s">
        <v>24</v>
      </c>
      <c r="H7" s="13"/>
    </row>
    <row r="8" ht="80" customHeight="1" spans="1:8">
      <c r="A8" s="11">
        <v>5</v>
      </c>
      <c r="B8" s="13" t="s">
        <v>33</v>
      </c>
      <c r="C8" s="13" t="s">
        <v>34</v>
      </c>
      <c r="D8" s="13" t="str">
        <f>_xlfn.DISPIMG("ID_81EBEA5E7B8F4A18AB376F8E3E11B793",1)</f>
        <v>=DISPIMG("ID_81EBEA5E7B8F4A18AB376F8E3E11B793",1)</v>
      </c>
      <c r="E8" s="43" t="s">
        <v>35</v>
      </c>
      <c r="F8" s="44">
        <v>4</v>
      </c>
      <c r="G8" s="44" t="s">
        <v>24</v>
      </c>
      <c r="H8" s="13" t="s">
        <v>36</v>
      </c>
    </row>
    <row r="9" ht="90" customHeight="1" spans="1:8">
      <c r="A9" s="11">
        <v>6</v>
      </c>
      <c r="B9" s="13" t="s">
        <v>37</v>
      </c>
      <c r="C9" s="13" t="s">
        <v>38</v>
      </c>
      <c r="D9" s="13" t="str">
        <f>_xlfn.DISPIMG("ID_EE7486C4B6B543BE878E3F76370CF66B",1)</f>
        <v>=DISPIMG("ID_EE7486C4B6B543BE878E3F76370CF66B",1)</v>
      </c>
      <c r="E9" s="43" t="s">
        <v>39</v>
      </c>
      <c r="F9" s="44">
        <v>2</v>
      </c>
      <c r="G9" s="44" t="s">
        <v>24</v>
      </c>
      <c r="H9" s="13"/>
    </row>
    <row r="10" ht="110" customHeight="1" spans="1:8">
      <c r="A10" s="11">
        <v>7</v>
      </c>
      <c r="B10" s="13" t="s">
        <v>33</v>
      </c>
      <c r="C10" s="13" t="s">
        <v>40</v>
      </c>
      <c r="D10" s="13" t="str">
        <f>_xlfn.DISPIMG("ID_A4F1146D38FB4E40856183BDBC8DA954",1)</f>
        <v>=DISPIMG("ID_A4F1146D38FB4E40856183BDBC8DA954",1)</v>
      </c>
      <c r="E10" s="43" t="s">
        <v>41</v>
      </c>
      <c r="F10" s="44">
        <v>4</v>
      </c>
      <c r="G10" s="44" t="s">
        <v>24</v>
      </c>
      <c r="H10" s="13" t="s">
        <v>42</v>
      </c>
    </row>
    <row r="11" ht="80" customHeight="1" spans="1:8">
      <c r="A11" s="11">
        <v>8</v>
      </c>
      <c r="B11" s="13" t="s">
        <v>37</v>
      </c>
      <c r="C11" s="13" t="s">
        <v>43</v>
      </c>
      <c r="D11" s="13" t="str">
        <f>_xlfn.DISPIMG("ID_283F09D822F44BFF888E84F86D7BFAE5",1)</f>
        <v>=DISPIMG("ID_283F09D822F44BFF888E84F86D7BFAE5",1)</v>
      </c>
      <c r="E11" s="43" t="s">
        <v>39</v>
      </c>
      <c r="F11" s="44">
        <v>2</v>
      </c>
      <c r="G11" s="44" t="s">
        <v>24</v>
      </c>
      <c r="H11" s="13"/>
    </row>
    <row r="12" ht="100" customHeight="1" spans="1:8">
      <c r="A12" s="11">
        <v>9</v>
      </c>
      <c r="B12" s="13" t="s">
        <v>44</v>
      </c>
      <c r="C12" s="13" t="s">
        <v>45</v>
      </c>
      <c r="D12" s="13" t="str">
        <f>_xlfn.DISPIMG("ID_142130D00AD64B76A463E4FA59A32AFF",1)</f>
        <v>=DISPIMG("ID_142130D00AD64B76A463E4FA59A32AFF",1)</v>
      </c>
      <c r="E12" s="43" t="s">
        <v>46</v>
      </c>
      <c r="F12" s="44">
        <v>2</v>
      </c>
      <c r="G12" s="44" t="s">
        <v>24</v>
      </c>
      <c r="H12" s="13"/>
    </row>
    <row r="13" ht="100" customHeight="1" spans="1:8">
      <c r="A13" s="11">
        <v>10</v>
      </c>
      <c r="B13" s="13" t="s">
        <v>44</v>
      </c>
      <c r="C13" s="13" t="s">
        <v>47</v>
      </c>
      <c r="D13" s="13" t="str">
        <f>_xlfn.DISPIMG("ID_7E4C03A116F14D39B76381A485568718",1)</f>
        <v>=DISPIMG("ID_7E4C03A116F14D39B76381A485568718",1)</v>
      </c>
      <c r="E13" s="43" t="s">
        <v>48</v>
      </c>
      <c r="F13" s="44">
        <v>2</v>
      </c>
      <c r="G13" s="44" t="s">
        <v>24</v>
      </c>
      <c r="H13" s="13"/>
    </row>
    <row r="14" ht="100" customHeight="1" spans="1:8">
      <c r="A14" s="11">
        <v>11</v>
      </c>
      <c r="B14" s="13" t="s">
        <v>21</v>
      </c>
      <c r="C14" s="13" t="s">
        <v>49</v>
      </c>
      <c r="D14" s="13"/>
      <c r="E14" s="43" t="s">
        <v>50</v>
      </c>
      <c r="F14" s="44">
        <v>8</v>
      </c>
      <c r="G14" s="44" t="s">
        <v>24</v>
      </c>
      <c r="H14" s="13"/>
    </row>
    <row r="15" ht="19.5" spans="1:8">
      <c r="A15" s="36" t="s">
        <v>51</v>
      </c>
      <c r="B15" s="36"/>
      <c r="C15" s="36"/>
      <c r="D15" s="36"/>
      <c r="E15" s="40"/>
      <c r="F15" s="41"/>
      <c r="G15" s="41"/>
      <c r="H15" s="42"/>
    </row>
    <row r="16" ht="100" customHeight="1" spans="1:8">
      <c r="A16" s="11">
        <v>1</v>
      </c>
      <c r="B16" s="13" t="s">
        <v>44</v>
      </c>
      <c r="C16" s="13" t="s">
        <v>52</v>
      </c>
      <c r="D16" s="37" t="str">
        <f>_xlfn.DISPIMG("ID_27BF8598604146C7BACF944E963F5836",1)</f>
        <v>=DISPIMG("ID_27BF8598604146C7BACF944E963F5836",1)</v>
      </c>
      <c r="E16" s="45" t="s">
        <v>53</v>
      </c>
      <c r="F16" s="44">
        <v>2</v>
      </c>
      <c r="G16" s="44" t="s">
        <v>24</v>
      </c>
      <c r="H16" s="13"/>
    </row>
    <row r="17" ht="19.5" spans="1:8">
      <c r="A17" s="36" t="s">
        <v>54</v>
      </c>
      <c r="B17" s="36"/>
      <c r="C17" s="36"/>
      <c r="D17" s="36"/>
      <c r="E17" s="40"/>
      <c r="F17" s="41"/>
      <c r="G17" s="41"/>
      <c r="H17" s="42"/>
    </row>
    <row r="18" ht="110" customHeight="1" spans="1:8">
      <c r="A18" s="11">
        <v>1</v>
      </c>
      <c r="B18" s="13" t="s">
        <v>25</v>
      </c>
      <c r="C18" s="13" t="s">
        <v>55</v>
      </c>
      <c r="D18" s="13" t="str">
        <f>_xlfn.DISPIMG("ID_AA8733CFB9A04B388595168498B07E38",1)</f>
        <v>=DISPIMG("ID_AA8733CFB9A04B388595168498B07E38",1)</v>
      </c>
      <c r="E18" s="45" t="s">
        <v>56</v>
      </c>
      <c r="F18" s="44">
        <v>4</v>
      </c>
      <c r="G18" s="44" t="s">
        <v>24</v>
      </c>
      <c r="H18" s="13"/>
    </row>
    <row r="19" ht="110" customHeight="1" spans="1:8">
      <c r="A19" s="11">
        <v>2</v>
      </c>
      <c r="B19" s="13" t="s">
        <v>44</v>
      </c>
      <c r="C19" s="13" t="s">
        <v>52</v>
      </c>
      <c r="D19" s="37" t="str">
        <f>_xlfn.DISPIMG("ID_5A245B7D8A774DF0AFA82A4251367244",1)</f>
        <v>=DISPIMG("ID_5A245B7D8A774DF0AFA82A4251367244",1)</v>
      </c>
      <c r="E19" s="45" t="s">
        <v>53</v>
      </c>
      <c r="F19" s="44">
        <v>4</v>
      </c>
      <c r="G19" s="44" t="s">
        <v>24</v>
      </c>
      <c r="H19" s="13"/>
    </row>
    <row r="20" ht="19.5" spans="1:8">
      <c r="A20" s="36" t="s">
        <v>57</v>
      </c>
      <c r="B20" s="36"/>
      <c r="C20" s="36"/>
      <c r="D20" s="36"/>
      <c r="E20" s="40"/>
      <c r="F20" s="41"/>
      <c r="G20" s="41"/>
      <c r="H20" s="42"/>
    </row>
    <row r="21" ht="110" customHeight="1" spans="1:8">
      <c r="A21" s="11">
        <v>1</v>
      </c>
      <c r="B21" s="13" t="s">
        <v>25</v>
      </c>
      <c r="C21" s="13" t="s">
        <v>55</v>
      </c>
      <c r="D21" s="13" t="str">
        <f>_xlfn.DISPIMG("ID_99D7442CF1EA450BB9301A6849D9B651",1)</f>
        <v>=DISPIMG("ID_99D7442CF1EA450BB9301A6849D9B651",1)</v>
      </c>
      <c r="E21" s="45" t="s">
        <v>58</v>
      </c>
      <c r="F21" s="44">
        <v>5</v>
      </c>
      <c r="G21" s="44" t="s">
        <v>24</v>
      </c>
      <c r="H21" s="13"/>
    </row>
    <row r="22" ht="110" customHeight="1" spans="1:8">
      <c r="A22" s="11">
        <v>2</v>
      </c>
      <c r="B22" s="13" t="s">
        <v>44</v>
      </c>
      <c r="C22" s="13" t="s">
        <v>52</v>
      </c>
      <c r="D22" s="37" t="str">
        <f>_xlfn.DISPIMG("ID_A6FF21F4128B4C52990F4CF28AC094E1",1)</f>
        <v>=DISPIMG("ID_A6FF21F4128B4C52990F4CF28AC094E1",1)</v>
      </c>
      <c r="E22" s="45" t="s">
        <v>53</v>
      </c>
      <c r="F22" s="44">
        <v>8</v>
      </c>
      <c r="G22" s="44" t="s">
        <v>24</v>
      </c>
      <c r="H22" s="13"/>
    </row>
    <row r="23" ht="110" customHeight="1" spans="1:8">
      <c r="A23" s="11">
        <v>3</v>
      </c>
      <c r="B23" s="13" t="s">
        <v>44</v>
      </c>
      <c r="C23" s="13" t="s">
        <v>59</v>
      </c>
      <c r="D23" s="13" t="str">
        <f>_xlfn.DISPIMG("ID_0985CF46B5AF4B30B019D79D94F6D46C",1)</f>
        <v>=DISPIMG("ID_0985CF46B5AF4B30B019D79D94F6D46C",1)</v>
      </c>
      <c r="E23" s="43" t="s">
        <v>60</v>
      </c>
      <c r="F23" s="44">
        <v>2</v>
      </c>
      <c r="G23" s="44" t="s">
        <v>24</v>
      </c>
      <c r="H23" s="13"/>
    </row>
    <row r="24" ht="110" customHeight="1" spans="1:8">
      <c r="A24" s="11">
        <v>4</v>
      </c>
      <c r="B24" s="13" t="s">
        <v>21</v>
      </c>
      <c r="C24" s="13" t="s">
        <v>61</v>
      </c>
      <c r="D24" s="13" t="str">
        <f>_xlfn.DISPIMG("ID_274A8523BE6B4D43A5FD62190FCE000B",1)</f>
        <v>=DISPIMG("ID_274A8523BE6B4D43A5FD62190FCE000B",1)</v>
      </c>
      <c r="E24" s="43" t="s">
        <v>62</v>
      </c>
      <c r="F24" s="44">
        <v>1</v>
      </c>
      <c r="G24" s="44" t="s">
        <v>63</v>
      </c>
      <c r="H24" s="13"/>
    </row>
    <row r="25" s="2" customFormat="1" ht="110" customHeight="1" spans="1:8">
      <c r="A25" s="11">
        <v>5</v>
      </c>
      <c r="B25" s="13" t="s">
        <v>37</v>
      </c>
      <c r="C25" s="13" t="s">
        <v>64</v>
      </c>
      <c r="D25" s="13" t="str">
        <f>_xlfn.DISPIMG("ID_A7EB08DAD06D4675B747FAA3CC155FBA",1)</f>
        <v>=DISPIMG("ID_A7EB08DAD06D4675B747FAA3CC155FBA",1)</v>
      </c>
      <c r="E25" s="43" t="s">
        <v>65</v>
      </c>
      <c r="F25" s="44">
        <v>1</v>
      </c>
      <c r="G25" s="44" t="s">
        <v>24</v>
      </c>
      <c r="H25" s="13"/>
    </row>
    <row r="26" ht="110" customHeight="1" spans="1:8">
      <c r="A26" s="11">
        <v>6</v>
      </c>
      <c r="B26" s="13" t="s">
        <v>44</v>
      </c>
      <c r="C26" s="13" t="s">
        <v>66</v>
      </c>
      <c r="D26" s="13" t="str">
        <f>_xlfn.DISPIMG("ID_ED8FA56CF7D340FB9C91DCE6B63AA026",1)</f>
        <v>=DISPIMG("ID_ED8FA56CF7D340FB9C91DCE6B63AA026",1)</v>
      </c>
      <c r="E26" s="43" t="s">
        <v>67</v>
      </c>
      <c r="F26" s="44">
        <v>2</v>
      </c>
      <c r="G26" s="44" t="s">
        <v>63</v>
      </c>
      <c r="H26" s="13"/>
    </row>
    <row r="27" ht="110" customHeight="1" spans="1:8">
      <c r="A27" s="11">
        <v>7</v>
      </c>
      <c r="B27" s="13" t="s">
        <v>44</v>
      </c>
      <c r="C27" s="13" t="s">
        <v>52</v>
      </c>
      <c r="D27" s="37" t="str">
        <f>_xlfn.DISPIMG("ID_B8ABB11F0DE54A13877A7F8927D62B35",1)</f>
        <v>=DISPIMG("ID_B8ABB11F0DE54A13877A7F8927D62B35",1)</v>
      </c>
      <c r="E27" s="45" t="s">
        <v>53</v>
      </c>
      <c r="F27" s="44">
        <v>14</v>
      </c>
      <c r="G27" s="44" t="s">
        <v>24</v>
      </c>
      <c r="H27" s="13"/>
    </row>
    <row r="28" ht="19.5" spans="1:8">
      <c r="A28" s="36" t="s">
        <v>68</v>
      </c>
      <c r="B28" s="36"/>
      <c r="C28" s="36"/>
      <c r="D28" s="36"/>
      <c r="E28" s="40"/>
      <c r="F28" s="41"/>
      <c r="G28" s="41"/>
      <c r="H28" s="42"/>
    </row>
    <row r="29" s="2" customFormat="1" ht="100" customHeight="1" spans="1:8">
      <c r="A29" s="11">
        <v>1</v>
      </c>
      <c r="B29" s="13" t="s">
        <v>25</v>
      </c>
      <c r="C29" s="13" t="s">
        <v>69</v>
      </c>
      <c r="D29" s="13" t="str">
        <f>_xlfn.DISPIMG("ID_DE5A91D364E340D7A5FE702360DC9442",1)</f>
        <v>=DISPIMG("ID_DE5A91D364E340D7A5FE702360DC9442",1)</v>
      </c>
      <c r="E29" s="45" t="s">
        <v>70</v>
      </c>
      <c r="F29" s="44">
        <v>1</v>
      </c>
      <c r="G29" s="44" t="s">
        <v>24</v>
      </c>
      <c r="H29" s="13"/>
    </row>
    <row r="30" ht="100" customHeight="1" spans="1:8">
      <c r="A30" s="11">
        <v>2</v>
      </c>
      <c r="B30" s="13" t="s">
        <v>44</v>
      </c>
      <c r="C30" s="13" t="s">
        <v>71</v>
      </c>
      <c r="D30" s="13" t="str">
        <f>_xlfn.DISPIMG("ID_B1F29AB81BEE4D86A7001424C787C874",1)</f>
        <v>=DISPIMG("ID_B1F29AB81BEE4D86A7001424C787C874",1)</v>
      </c>
      <c r="E30" s="43" t="s">
        <v>72</v>
      </c>
      <c r="F30" s="44">
        <v>8</v>
      </c>
      <c r="G30" s="44" t="s">
        <v>24</v>
      </c>
      <c r="H30" s="13"/>
    </row>
    <row r="31" ht="19.5" spans="1:8">
      <c r="A31" s="36" t="s">
        <v>73</v>
      </c>
      <c r="B31" s="36"/>
      <c r="C31" s="36"/>
      <c r="D31" s="36"/>
      <c r="E31" s="40"/>
      <c r="F31" s="41"/>
      <c r="G31" s="41"/>
      <c r="H31" s="42"/>
    </row>
    <row r="32" ht="110" customHeight="1" spans="1:8">
      <c r="A32" s="11">
        <v>1</v>
      </c>
      <c r="B32" s="13" t="s">
        <v>44</v>
      </c>
      <c r="C32" s="13" t="s">
        <v>74</v>
      </c>
      <c r="D32" s="37" t="str">
        <f>_xlfn.DISPIMG("ID_462843B023C14CD5AB1ECC5EAD2B3059",1)</f>
        <v>=DISPIMG("ID_462843B023C14CD5AB1ECC5EAD2B3059",1)</v>
      </c>
      <c r="E32" s="43" t="s">
        <v>75</v>
      </c>
      <c r="F32" s="44">
        <v>6</v>
      </c>
      <c r="G32" s="44" t="s">
        <v>63</v>
      </c>
      <c r="H32" s="13"/>
    </row>
    <row r="33" ht="110" customHeight="1" spans="1:8">
      <c r="A33" s="11">
        <v>2</v>
      </c>
      <c r="B33" s="13" t="s">
        <v>25</v>
      </c>
      <c r="C33" s="13" t="s">
        <v>76</v>
      </c>
      <c r="D33" s="37" t="str">
        <f>_xlfn.DISPIMG("ID_F7C4648E14A8437DAEFF3EA3686199F0",1)</f>
        <v>=DISPIMG("ID_F7C4648E14A8437DAEFF3EA3686199F0",1)</v>
      </c>
      <c r="E33" s="43" t="s">
        <v>77</v>
      </c>
      <c r="F33" s="44">
        <v>3</v>
      </c>
      <c r="G33" s="44" t="s">
        <v>24</v>
      </c>
      <c r="H33" s="13"/>
    </row>
    <row r="34" ht="110" customHeight="1" spans="1:8">
      <c r="A34" s="11">
        <v>3</v>
      </c>
      <c r="B34" s="13" t="s">
        <v>21</v>
      </c>
      <c r="C34" s="13" t="s">
        <v>78</v>
      </c>
      <c r="D34" s="37" t="str">
        <f>_xlfn.DISPIMG("ID_578EAA56A55344AEB8262214BC52CC71",1)</f>
        <v>=DISPIMG("ID_578EAA56A55344AEB8262214BC52CC71",1)</v>
      </c>
      <c r="E34" s="43" t="s">
        <v>75</v>
      </c>
      <c r="F34" s="44">
        <v>20</v>
      </c>
      <c r="G34" s="44" t="s">
        <v>24</v>
      </c>
      <c r="H34" s="13"/>
    </row>
    <row r="35" ht="19.5" spans="1:8">
      <c r="A35" s="36" t="s">
        <v>79</v>
      </c>
      <c r="B35" s="36"/>
      <c r="C35" s="36"/>
      <c r="D35" s="36"/>
      <c r="E35" s="40"/>
      <c r="F35" s="41"/>
      <c r="G35" s="41"/>
      <c r="H35" s="42"/>
    </row>
    <row r="36" ht="90" customHeight="1" spans="1:8">
      <c r="A36" s="11">
        <v>1</v>
      </c>
      <c r="B36" s="13" t="s">
        <v>25</v>
      </c>
      <c r="C36" s="13" t="s">
        <v>80</v>
      </c>
      <c r="D36" s="37" t="str">
        <f>_xlfn.DISPIMG("ID_8C9FED3E334449B1974EC606DA3F738C",1)</f>
        <v>=DISPIMG("ID_8C9FED3E334449B1974EC606DA3F738C",1)</v>
      </c>
      <c r="E36" s="45" t="s">
        <v>81</v>
      </c>
      <c r="F36" s="44">
        <v>12</v>
      </c>
      <c r="G36" s="44" t="s">
        <v>24</v>
      </c>
      <c r="H36" s="13"/>
    </row>
    <row r="37" ht="90" customHeight="1" spans="1:8">
      <c r="A37" s="11">
        <v>2</v>
      </c>
      <c r="B37" s="13" t="s">
        <v>44</v>
      </c>
      <c r="C37" s="13" t="s">
        <v>52</v>
      </c>
      <c r="D37" s="37" t="str">
        <f>_xlfn.DISPIMG("ID_E21333E50DA8428589B6804A4E0F5836",1)</f>
        <v>=DISPIMG("ID_E21333E50DA8428589B6804A4E0F5836",1)</v>
      </c>
      <c r="E37" s="45" t="s">
        <v>53</v>
      </c>
      <c r="F37" s="44">
        <v>20</v>
      </c>
      <c r="G37" s="44" t="s">
        <v>24</v>
      </c>
      <c r="H37" s="13"/>
    </row>
    <row r="38" ht="19.5" spans="1:8">
      <c r="A38" s="36" t="s">
        <v>82</v>
      </c>
      <c r="B38" s="36"/>
      <c r="C38" s="36"/>
      <c r="D38" s="36"/>
      <c r="E38" s="40"/>
      <c r="F38" s="41"/>
      <c r="G38" s="41"/>
      <c r="H38" s="42"/>
    </row>
    <row r="39" ht="100" customHeight="1" spans="1:8">
      <c r="A39" s="11">
        <v>1</v>
      </c>
      <c r="B39" s="13" t="s">
        <v>83</v>
      </c>
      <c r="C39" s="13" t="s">
        <v>84</v>
      </c>
      <c r="D39" s="13" t="str">
        <f>_xlfn.DISPIMG("ID_C9809901B122475CAEF7201F78DAB440",1)</f>
        <v>=DISPIMG("ID_C9809901B122475CAEF7201F78DAB440",1)</v>
      </c>
      <c r="E39" s="45" t="s">
        <v>85</v>
      </c>
      <c r="F39" s="44">
        <v>7</v>
      </c>
      <c r="G39" s="44" t="s">
        <v>86</v>
      </c>
      <c r="H39" s="13"/>
    </row>
    <row r="40" ht="37.5" customHeight="1" spans="1:8">
      <c r="A40" s="38" t="s">
        <v>87</v>
      </c>
      <c r="B40" s="39"/>
      <c r="C40" s="39"/>
      <c r="D40" s="39"/>
      <c r="E40" s="39"/>
      <c r="F40" s="39"/>
      <c r="G40" s="39"/>
      <c r="H40" s="13"/>
    </row>
  </sheetData>
  <mergeCells count="10">
    <mergeCell ref="A1:H1"/>
    <mergeCell ref="A3:E3"/>
    <mergeCell ref="A15:E15"/>
    <mergeCell ref="A17:E17"/>
    <mergeCell ref="A20:E20"/>
    <mergeCell ref="A28:E28"/>
    <mergeCell ref="A31:E31"/>
    <mergeCell ref="A35:E35"/>
    <mergeCell ref="A38:E38"/>
    <mergeCell ref="A40:G40"/>
  </mergeCells>
  <printOptions horizontalCentered="1" verticalCentered="1"/>
  <pageMargins left="0.196527777777778" right="0.196527777777778" top="0.196527777777778" bottom="0.196527777777778" header="0.298611111111111" footer="0.298611111111111"/>
  <pageSetup paperSize="9" scale="69" orientation="portrait" horizontalDpi="600"/>
  <headerFooter/>
  <rowBreaks count="2" manualBreakCount="2">
    <brk id="16" max="7" man="1"/>
    <brk id="25" max="7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view="pageBreakPreview" zoomScale="80" zoomScaleNormal="85" workbookViewId="0">
      <selection activeCell="R6" sqref="R6"/>
    </sheetView>
  </sheetViews>
  <sheetFormatPr defaultColWidth="9" defaultRowHeight="13.5"/>
  <cols>
    <col min="1" max="1" width="9" style="1"/>
    <col min="2" max="2" width="14" style="1" customWidth="1"/>
    <col min="3" max="3" width="36.25" style="5" customWidth="1"/>
    <col min="4" max="4" width="33.75" style="1" customWidth="1"/>
    <col min="5" max="5" width="9.625" style="6" customWidth="1"/>
    <col min="6" max="6" width="8.63333333333333" style="1" customWidth="1"/>
    <col min="7" max="7" width="10.125" style="7" customWidth="1"/>
    <col min="8" max="16384" width="9" style="1"/>
  </cols>
  <sheetData>
    <row r="1" ht="45" customHeight="1" spans="1:8">
      <c r="A1" s="8" t="s">
        <v>88</v>
      </c>
      <c r="B1" s="8"/>
      <c r="C1" s="8"/>
      <c r="D1" s="8"/>
      <c r="E1" s="8"/>
      <c r="F1" s="8"/>
      <c r="G1" s="8"/>
      <c r="H1" s="22"/>
    </row>
    <row r="2" ht="30" customHeight="1" spans="1:8">
      <c r="A2" s="9" t="s">
        <v>1</v>
      </c>
      <c r="B2" s="9" t="s">
        <v>14</v>
      </c>
      <c r="C2" s="9" t="s">
        <v>16</v>
      </c>
      <c r="D2" s="9" t="s">
        <v>17</v>
      </c>
      <c r="E2" s="9" t="s">
        <v>19</v>
      </c>
      <c r="F2" s="9" t="s">
        <v>18</v>
      </c>
      <c r="G2" s="9" t="s">
        <v>4</v>
      </c>
      <c r="H2" s="23"/>
    </row>
    <row r="3" ht="19.5" spans="1:7">
      <c r="A3" s="10" t="s">
        <v>89</v>
      </c>
      <c r="B3" s="10"/>
      <c r="C3" s="10"/>
      <c r="D3" s="10"/>
      <c r="E3" s="10"/>
      <c r="F3" s="10"/>
      <c r="G3" s="24"/>
    </row>
    <row r="4" s="1" customFormat="1" ht="120" customHeight="1" spans="1:7">
      <c r="A4" s="11">
        <v>1</v>
      </c>
      <c r="B4" s="12" t="s">
        <v>90</v>
      </c>
      <c r="C4" s="13" t="str">
        <f>_xlfn.DISPIMG("ID_1B9A5E1DC52D4478A1A07C2A9BD10B1F",1)</f>
        <v>=DISPIMG("ID_1B9A5E1DC52D4478A1A07C2A9BD10B1F",1)</v>
      </c>
      <c r="D4" s="14" t="s">
        <v>91</v>
      </c>
      <c r="E4" s="12" t="s">
        <v>63</v>
      </c>
      <c r="F4" s="25">
        <v>12</v>
      </c>
      <c r="G4" s="13"/>
    </row>
    <row r="5" s="1" customFormat="1" ht="120" customHeight="1" spans="1:7">
      <c r="A5" s="11">
        <v>2</v>
      </c>
      <c r="B5" s="12" t="s">
        <v>90</v>
      </c>
      <c r="C5" s="13" t="str">
        <f>_xlfn.DISPIMG("ID_B91CA2A7266C40D5B2953044C50EE2FE",1)</f>
        <v>=DISPIMG("ID_B91CA2A7266C40D5B2953044C50EE2FE",1)</v>
      </c>
      <c r="D5" s="14" t="s">
        <v>92</v>
      </c>
      <c r="E5" s="12" t="s">
        <v>93</v>
      </c>
      <c r="F5" s="25">
        <v>1</v>
      </c>
      <c r="G5" s="13"/>
    </row>
    <row r="6" s="1" customFormat="1" ht="120" customHeight="1" spans="1:7">
      <c r="A6" s="11">
        <v>3</v>
      </c>
      <c r="B6" s="12" t="s">
        <v>90</v>
      </c>
      <c r="C6" s="13" t="str">
        <f>_xlfn.DISPIMG("ID_247ADEE94BB6485A8BC8A1F31B650971",1)</f>
        <v>=DISPIMG("ID_247ADEE94BB6485A8BC8A1F31B650971",1)</v>
      </c>
      <c r="D6" s="14" t="s">
        <v>94</v>
      </c>
      <c r="E6" s="12" t="s">
        <v>93</v>
      </c>
      <c r="F6" s="25">
        <v>1</v>
      </c>
      <c r="G6" s="13"/>
    </row>
    <row r="7" s="1" customFormat="1" ht="120" customHeight="1" spans="1:7">
      <c r="A7" s="11">
        <v>4</v>
      </c>
      <c r="B7" s="12" t="s">
        <v>90</v>
      </c>
      <c r="C7" s="13" t="str">
        <f>_xlfn.DISPIMG("ID_8A3371F0666A48E08A43906B6EEAC83D",1)</f>
        <v>=DISPIMG("ID_8A3371F0666A48E08A43906B6EEAC83D",1)</v>
      </c>
      <c r="D7" s="14" t="s">
        <v>95</v>
      </c>
      <c r="E7" s="12" t="s">
        <v>93</v>
      </c>
      <c r="F7" s="25">
        <v>1</v>
      </c>
      <c r="G7" s="13"/>
    </row>
    <row r="8" s="1" customFormat="1" ht="120" customHeight="1" spans="1:7">
      <c r="A8" s="11">
        <v>8</v>
      </c>
      <c r="B8" s="12" t="s">
        <v>96</v>
      </c>
      <c r="C8" s="13"/>
      <c r="D8" s="14" t="s">
        <v>97</v>
      </c>
      <c r="E8" s="12" t="s">
        <v>93</v>
      </c>
      <c r="F8" s="25">
        <v>1</v>
      </c>
      <c r="G8" s="13"/>
    </row>
    <row r="9" s="1" customFormat="1" ht="120" customHeight="1" spans="1:7">
      <c r="A9" s="11">
        <v>9</v>
      </c>
      <c r="B9" s="12" t="s">
        <v>96</v>
      </c>
      <c r="C9" s="13" t="str">
        <f>_xlfn.DISPIMG("ID_95F67AE1A2804C1092D91E1CA642FEB9",1)</f>
        <v>=DISPIMG("ID_95F67AE1A2804C1092D91E1CA642FEB9",1)</v>
      </c>
      <c r="D9" s="14" t="s">
        <v>98</v>
      </c>
      <c r="E9" s="12" t="s">
        <v>63</v>
      </c>
      <c r="F9" s="25">
        <v>12</v>
      </c>
      <c r="G9" s="13"/>
    </row>
    <row r="10" ht="120" customHeight="1" spans="1:7">
      <c r="A10" s="11">
        <v>10</v>
      </c>
      <c r="B10" s="12" t="s">
        <v>96</v>
      </c>
      <c r="C10" s="15"/>
      <c r="D10" s="14" t="s">
        <v>98</v>
      </c>
      <c r="E10" s="12" t="s">
        <v>63</v>
      </c>
      <c r="F10" s="25">
        <v>12</v>
      </c>
      <c r="G10" s="13"/>
    </row>
    <row r="11" ht="19.5" spans="1:7">
      <c r="A11" s="16" t="s">
        <v>99</v>
      </c>
      <c r="B11" s="10"/>
      <c r="C11" s="10"/>
      <c r="D11" s="10"/>
      <c r="E11" s="10"/>
      <c r="F11" s="10"/>
      <c r="G11" s="24"/>
    </row>
    <row r="12" ht="100" customHeight="1" spans="1:7">
      <c r="A12" s="11">
        <v>1</v>
      </c>
      <c r="B12" s="12" t="s">
        <v>100</v>
      </c>
      <c r="C12" s="15" t="str">
        <f>_xlfn.DISPIMG("ID_8C6233D9CFFD4DCCBBCA20A5ED736AE9",1)</f>
        <v>=DISPIMG("ID_8C6233D9CFFD4DCCBBCA20A5ED736AE9",1)</v>
      </c>
      <c r="D12" s="14" t="s">
        <v>101</v>
      </c>
      <c r="E12" s="13" t="s">
        <v>93</v>
      </c>
      <c r="F12" s="25">
        <v>1</v>
      </c>
      <c r="G12" s="13"/>
    </row>
    <row r="13" ht="100" customHeight="1" spans="1:7">
      <c r="A13" s="11">
        <v>2</v>
      </c>
      <c r="B13" s="12" t="s">
        <v>100</v>
      </c>
      <c r="C13" s="15" t="str">
        <f>_xlfn.DISPIMG("ID_8B1CD9A5CE7E4AFD8E582C770102FEA0",1)</f>
        <v>=DISPIMG("ID_8B1CD9A5CE7E4AFD8E582C770102FEA0",1)</v>
      </c>
      <c r="D13" s="14" t="s">
        <v>102</v>
      </c>
      <c r="E13" s="13" t="s">
        <v>93</v>
      </c>
      <c r="F13" s="25">
        <v>1</v>
      </c>
      <c r="G13" s="13"/>
    </row>
    <row r="14" ht="100" customHeight="1" spans="1:7">
      <c r="A14" s="11">
        <v>3</v>
      </c>
      <c r="B14" s="12" t="s">
        <v>100</v>
      </c>
      <c r="C14" s="15" t="str">
        <f>_xlfn.DISPIMG("ID_70CA24B5797840BE9CC7F21E3E74DA7D",1)</f>
        <v>=DISPIMG("ID_70CA24B5797840BE9CC7F21E3E74DA7D",1)</v>
      </c>
      <c r="D14" s="14" t="s">
        <v>103</v>
      </c>
      <c r="E14" s="13" t="s">
        <v>93</v>
      </c>
      <c r="F14" s="25">
        <v>1</v>
      </c>
      <c r="G14" s="13"/>
    </row>
    <row r="15" ht="100" customHeight="1" spans="1:7">
      <c r="A15" s="11">
        <v>4</v>
      </c>
      <c r="B15" s="12" t="s">
        <v>100</v>
      </c>
      <c r="C15" s="15" t="str">
        <f>_xlfn.DISPIMG("ID_A31242622CE648B896AFDE790ADDAE50",1)</f>
        <v>=DISPIMG("ID_A31242622CE648B896AFDE790ADDAE50",1)</v>
      </c>
      <c r="D15" s="14" t="s">
        <v>104</v>
      </c>
      <c r="E15" s="13" t="s">
        <v>93</v>
      </c>
      <c r="F15" s="25">
        <v>1</v>
      </c>
      <c r="G15" s="13"/>
    </row>
    <row r="16" ht="100" customHeight="1" spans="1:7">
      <c r="A16" s="11">
        <v>5</v>
      </c>
      <c r="B16" s="12" t="s">
        <v>100</v>
      </c>
      <c r="C16" s="15" t="str">
        <f>_xlfn.DISPIMG("ID_6C283DB61CA04742944633B18E6D1367",1)</f>
        <v>=DISPIMG("ID_6C283DB61CA04742944633B18E6D1367",1)</v>
      </c>
      <c r="D16" s="14" t="s">
        <v>105</v>
      </c>
      <c r="E16" s="13" t="s">
        <v>93</v>
      </c>
      <c r="F16" s="25">
        <v>1</v>
      </c>
      <c r="G16" s="13"/>
    </row>
    <row r="17" ht="19.5" spans="1:7">
      <c r="A17" s="16" t="s">
        <v>106</v>
      </c>
      <c r="B17" s="10"/>
      <c r="C17" s="10"/>
      <c r="D17" s="10"/>
      <c r="E17" s="10"/>
      <c r="F17" s="10"/>
      <c r="G17" s="24"/>
    </row>
    <row r="18" ht="100" customHeight="1" spans="1:7">
      <c r="A18" s="11">
        <v>1</v>
      </c>
      <c r="B18" s="17" t="s">
        <v>107</v>
      </c>
      <c r="C18" s="15"/>
      <c r="D18" s="14" t="s">
        <v>108</v>
      </c>
      <c r="E18" s="13" t="s">
        <v>24</v>
      </c>
      <c r="F18" s="25">
        <v>1</v>
      </c>
      <c r="G18" s="13"/>
    </row>
    <row r="19" s="1" customFormat="1" ht="19.5" spans="1:7">
      <c r="A19" s="16" t="s">
        <v>109</v>
      </c>
      <c r="B19" s="10"/>
      <c r="C19" s="10"/>
      <c r="D19" s="10"/>
      <c r="E19" s="10"/>
      <c r="F19" s="10"/>
      <c r="G19" s="24"/>
    </row>
    <row r="20" s="1" customFormat="1" ht="100" customHeight="1" spans="1:7">
      <c r="A20" s="11">
        <v>1</v>
      </c>
      <c r="B20" s="12" t="s">
        <v>110</v>
      </c>
      <c r="C20" s="13" t="str">
        <f>_xlfn.DISPIMG("ID_12E672C82CA040AAA5E5FD21E4260270",1)</f>
        <v>=DISPIMG("ID_12E672C82CA040AAA5E5FD21E4260270",1)</v>
      </c>
      <c r="D20" s="14" t="s">
        <v>111</v>
      </c>
      <c r="E20" s="12" t="s">
        <v>63</v>
      </c>
      <c r="F20" s="25">
        <v>3</v>
      </c>
      <c r="G20" s="13"/>
    </row>
    <row r="21" s="1" customFormat="1" ht="100" customHeight="1" spans="1:7">
      <c r="A21" s="11">
        <v>2</v>
      </c>
      <c r="B21" s="12" t="s">
        <v>110</v>
      </c>
      <c r="C21" s="15" t="str">
        <f>_xlfn.DISPIMG("ID_018007AB2FDF48578F86782A7925CBAD",1)</f>
        <v>=DISPIMG("ID_018007AB2FDF48578F86782A7925CBAD",1)</v>
      </c>
      <c r="D21" s="14" t="s">
        <v>112</v>
      </c>
      <c r="E21" s="12" t="s">
        <v>63</v>
      </c>
      <c r="F21" s="25">
        <v>8</v>
      </c>
      <c r="G21" s="13"/>
    </row>
    <row r="22" s="1" customFormat="1" ht="100" customHeight="1" spans="1:7">
      <c r="A22" s="11">
        <v>3</v>
      </c>
      <c r="B22" s="12" t="s">
        <v>113</v>
      </c>
      <c r="C22" s="15" t="str">
        <f>_xlfn.DISPIMG("ID_9193DD5E7F954962917B281FAED18CF8",1)</f>
        <v>=DISPIMG("ID_9193DD5E7F954962917B281FAED18CF8",1)</v>
      </c>
      <c r="D22" s="14" t="s">
        <v>114</v>
      </c>
      <c r="E22" s="12" t="s">
        <v>63</v>
      </c>
      <c r="F22" s="25">
        <v>10</v>
      </c>
      <c r="G22" s="13"/>
    </row>
    <row r="23" s="1" customFormat="1" ht="100" customHeight="1" spans="1:7">
      <c r="A23" s="11">
        <v>4</v>
      </c>
      <c r="B23" s="12" t="s">
        <v>113</v>
      </c>
      <c r="C23" s="15" t="str">
        <f>_xlfn.DISPIMG("ID_9193DD5E7F954962917B281FAED18CF8",1)</f>
        <v>=DISPIMG("ID_9193DD5E7F954962917B281FAED18CF8",1)</v>
      </c>
      <c r="D23" s="14" t="s">
        <v>115</v>
      </c>
      <c r="E23" s="12" t="s">
        <v>63</v>
      </c>
      <c r="F23" s="25">
        <v>10</v>
      </c>
      <c r="G23" s="13"/>
    </row>
    <row r="24" s="1" customFormat="1" ht="100" customHeight="1" spans="1:7">
      <c r="A24" s="11">
        <v>5</v>
      </c>
      <c r="B24" s="12" t="s">
        <v>113</v>
      </c>
      <c r="C24" s="15" t="str">
        <f>_xlfn.DISPIMG("ID_49D8CD8B3CA0430EAA2044BB653CCCB2",1)</f>
        <v>=DISPIMG("ID_49D8CD8B3CA0430EAA2044BB653CCCB2",1)</v>
      </c>
      <c r="D24" s="14" t="s">
        <v>114</v>
      </c>
      <c r="E24" s="12" t="s">
        <v>63</v>
      </c>
      <c r="F24" s="25">
        <v>17</v>
      </c>
      <c r="G24" s="13"/>
    </row>
    <row r="25" s="1" customFormat="1" ht="100" customHeight="1" spans="1:7">
      <c r="A25" s="11">
        <v>6</v>
      </c>
      <c r="B25" s="12" t="s">
        <v>113</v>
      </c>
      <c r="C25" s="15" t="str">
        <f>_xlfn.DISPIMG("ID_49D8CD8B3CA0430EAA2044BB653CCCB2",1)</f>
        <v>=DISPIMG("ID_49D8CD8B3CA0430EAA2044BB653CCCB2",1)</v>
      </c>
      <c r="D25" s="14" t="s">
        <v>115</v>
      </c>
      <c r="E25" s="12" t="s">
        <v>63</v>
      </c>
      <c r="F25" s="25">
        <v>17</v>
      </c>
      <c r="G25" s="13"/>
    </row>
    <row r="26" s="1" customFormat="1" ht="100" customHeight="1" spans="1:7">
      <c r="A26" s="11">
        <v>7</v>
      </c>
      <c r="B26" s="12" t="s">
        <v>116</v>
      </c>
      <c r="C26" s="15" t="str">
        <f>_xlfn.DISPIMG("ID_5933CFD77994481E84171C51BFAE85F7",1)</f>
        <v>=DISPIMG("ID_5933CFD77994481E84171C51BFAE85F7",1)</v>
      </c>
      <c r="D26" s="14" t="s">
        <v>117</v>
      </c>
      <c r="E26" s="12" t="s">
        <v>63</v>
      </c>
      <c r="F26" s="25">
        <v>9</v>
      </c>
      <c r="G26" s="13"/>
    </row>
    <row r="27" s="1" customFormat="1" ht="100" customHeight="1" spans="1:7">
      <c r="A27" s="11">
        <v>8</v>
      </c>
      <c r="B27" s="17" t="s">
        <v>107</v>
      </c>
      <c r="C27" s="18" t="str">
        <f>_xlfn.DISPIMG("ID_1BDAA6FDFC32409C8CC44F403CFA0A41",1)</f>
        <v>=DISPIMG("ID_1BDAA6FDFC32409C8CC44F403CFA0A41",1)</v>
      </c>
      <c r="D27" s="19" t="s">
        <v>118</v>
      </c>
      <c r="E27" s="17" t="s">
        <v>63</v>
      </c>
      <c r="F27" s="26">
        <v>1</v>
      </c>
      <c r="G27" s="13"/>
    </row>
    <row r="28" s="1" customFormat="1" ht="19.5" spans="1:7">
      <c r="A28" s="20"/>
      <c r="B28" s="21"/>
      <c r="C28" s="21"/>
      <c r="D28" s="20" t="s">
        <v>119</v>
      </c>
      <c r="E28" s="21"/>
      <c r="F28" s="21"/>
      <c r="G28" s="27"/>
    </row>
    <row r="29" s="1" customFormat="1" ht="100" customHeight="1" spans="1:7">
      <c r="A29" s="11">
        <v>1</v>
      </c>
      <c r="B29" s="12" t="s">
        <v>100</v>
      </c>
      <c r="C29" s="13" t="str">
        <f>_xlfn.DISPIMG("ID_26C38D48D4FC423BAE695BCBEE5AD803",1)</f>
        <v>=DISPIMG("ID_26C38D48D4FC423BAE695BCBEE5AD803",1)</v>
      </c>
      <c r="D29" s="14" t="s">
        <v>120</v>
      </c>
      <c r="E29" s="12" t="s">
        <v>63</v>
      </c>
      <c r="F29" s="25">
        <v>2</v>
      </c>
      <c r="G29" s="13"/>
    </row>
    <row r="30" s="1" customFormat="1" ht="100" customHeight="1" spans="1:7">
      <c r="A30" s="11">
        <v>2</v>
      </c>
      <c r="B30" s="12" t="s">
        <v>100</v>
      </c>
      <c r="C30" s="15" t="str">
        <f>_xlfn.DISPIMG("ID_E2872C65DB214B3B9B8D492F672E9A36",1)</f>
        <v>=DISPIMG("ID_E2872C65DB214B3B9B8D492F672E9A36",1)</v>
      </c>
      <c r="D30" s="19" t="s">
        <v>120</v>
      </c>
      <c r="E30" s="12" t="s">
        <v>63</v>
      </c>
      <c r="F30" s="25">
        <v>2</v>
      </c>
      <c r="G30" s="13"/>
    </row>
    <row r="31" s="1" customFormat="1" ht="100" customHeight="1" spans="1:7">
      <c r="A31" s="11">
        <v>3</v>
      </c>
      <c r="B31" s="17" t="s">
        <v>107</v>
      </c>
      <c r="C31" s="18" t="str">
        <f>_xlfn.DISPIMG("ID_E91CB99713D94A23BCCB0541236BCB95",1)</f>
        <v>=DISPIMG("ID_E91CB99713D94A23BCCB0541236BCB95",1)</v>
      </c>
      <c r="D31" s="19" t="s">
        <v>121</v>
      </c>
      <c r="E31" s="17" t="s">
        <v>63</v>
      </c>
      <c r="F31" s="26">
        <v>1</v>
      </c>
      <c r="G31" s="13"/>
    </row>
    <row r="32" s="1" customFormat="1" ht="100" customHeight="1" spans="1:7">
      <c r="A32" s="11">
        <v>4</v>
      </c>
      <c r="B32" s="17" t="s">
        <v>107</v>
      </c>
      <c r="C32" s="15" t="str">
        <f>_xlfn.DISPIMG("ID_060821BED9134C9C8E7FF6239B4AA599",1)</f>
        <v>=DISPIMG("ID_060821BED9134C9C8E7FF6239B4AA599",1)</v>
      </c>
      <c r="D32" s="14" t="s">
        <v>122</v>
      </c>
      <c r="E32" s="12" t="s">
        <v>63</v>
      </c>
      <c r="F32" s="25">
        <v>1</v>
      </c>
      <c r="G32" s="13"/>
    </row>
    <row r="33" s="1" customFormat="1" ht="100" customHeight="1" spans="1:7">
      <c r="A33" s="11">
        <v>5</v>
      </c>
      <c r="B33" s="17" t="s">
        <v>123</v>
      </c>
      <c r="C33" s="18"/>
      <c r="D33" s="19" t="s">
        <v>124</v>
      </c>
      <c r="E33" s="17" t="s">
        <v>63</v>
      </c>
      <c r="F33" s="26">
        <v>4</v>
      </c>
      <c r="G33" s="13"/>
    </row>
    <row r="34" s="1" customFormat="1" ht="100" customHeight="1" spans="1:7">
      <c r="A34" s="11">
        <v>6</v>
      </c>
      <c r="B34" s="17" t="s">
        <v>107</v>
      </c>
      <c r="C34" s="15" t="str">
        <f>_xlfn.DISPIMG("ID_4B20849BC74A4D3D806894358A6ED252",1)</f>
        <v>=DISPIMG("ID_4B20849BC74A4D3D806894358A6ED252",1)</v>
      </c>
      <c r="D34" s="14" t="s">
        <v>122</v>
      </c>
      <c r="E34" s="12" t="s">
        <v>63</v>
      </c>
      <c r="F34" s="25">
        <v>1</v>
      </c>
      <c r="G34" s="13"/>
    </row>
    <row r="35" s="1" customFormat="1" ht="100" customHeight="1" spans="1:7">
      <c r="A35" s="11">
        <v>7</v>
      </c>
      <c r="B35" s="17" t="s">
        <v>107</v>
      </c>
      <c r="C35" s="15"/>
      <c r="D35" s="14" t="s">
        <v>125</v>
      </c>
      <c r="E35" s="12" t="s">
        <v>93</v>
      </c>
      <c r="F35" s="25">
        <v>1</v>
      </c>
      <c r="G35" s="13"/>
    </row>
    <row r="36" ht="19.5" spans="1:7">
      <c r="A36" s="16" t="s">
        <v>20</v>
      </c>
      <c r="B36" s="10"/>
      <c r="C36" s="10"/>
      <c r="D36" s="10"/>
      <c r="E36" s="10"/>
      <c r="F36" s="10"/>
      <c r="G36" s="24"/>
    </row>
    <row r="37" s="2" customFormat="1" ht="100" customHeight="1" spans="1:7">
      <c r="A37" s="11">
        <v>1</v>
      </c>
      <c r="B37" s="12" t="s">
        <v>107</v>
      </c>
      <c r="C37" s="15" t="str">
        <f>_xlfn.DISPIMG("ID_EC0312F5D3D4475AA4A34D8A7320AB20",1)</f>
        <v>=DISPIMG("ID_EC0312F5D3D4475AA4A34D8A7320AB20",1)</v>
      </c>
      <c r="D37" s="14" t="s">
        <v>126</v>
      </c>
      <c r="E37" s="12" t="s">
        <v>93</v>
      </c>
      <c r="F37" s="25">
        <v>1</v>
      </c>
      <c r="G37" s="13"/>
    </row>
    <row r="38" s="2" customFormat="1" ht="100" customHeight="1" spans="1:7">
      <c r="A38" s="11">
        <v>2</v>
      </c>
      <c r="B38" s="17" t="s">
        <v>127</v>
      </c>
      <c r="C38" s="18" t="str">
        <f>_xlfn.DISPIMG("ID_1ABC9147E8E94CD3AB60C7B8E87C7ACA",1)</f>
        <v>=DISPIMG("ID_1ABC9147E8E94CD3AB60C7B8E87C7ACA",1)</v>
      </c>
      <c r="D38" s="19" t="s">
        <v>128</v>
      </c>
      <c r="E38" s="17" t="s">
        <v>93</v>
      </c>
      <c r="F38" s="26">
        <v>1</v>
      </c>
      <c r="G38" s="13"/>
    </row>
    <row r="39" s="2" customFormat="1" ht="100" customHeight="1" spans="1:7">
      <c r="A39" s="11">
        <v>3</v>
      </c>
      <c r="B39" s="12" t="s">
        <v>107</v>
      </c>
      <c r="C39" s="15" t="str">
        <f>_xlfn.DISPIMG("ID_C8EDB482E0D64E44892BEB4D26C31EEB",1)</f>
        <v>=DISPIMG("ID_C8EDB482E0D64E44892BEB4D26C31EEB",1)</v>
      </c>
      <c r="D39" s="14" t="s">
        <v>129</v>
      </c>
      <c r="E39" s="12" t="s">
        <v>93</v>
      </c>
      <c r="F39" s="25">
        <v>1</v>
      </c>
      <c r="G39" s="13"/>
    </row>
    <row r="40" s="2" customFormat="1" ht="100" customHeight="1" spans="1:7">
      <c r="A40" s="11">
        <v>4</v>
      </c>
      <c r="B40" s="12" t="s">
        <v>130</v>
      </c>
      <c r="C40" s="15" t="str">
        <f>_xlfn.DISPIMG("ID_204911974E394E1090D22C00F5196DBB",1)</f>
        <v>=DISPIMG("ID_204911974E394E1090D22C00F5196DBB",1)</v>
      </c>
      <c r="D40" s="14" t="s">
        <v>131</v>
      </c>
      <c r="E40" s="12" t="s">
        <v>93</v>
      </c>
      <c r="F40" s="25">
        <v>1</v>
      </c>
      <c r="G40" s="13"/>
    </row>
    <row r="41" s="1" customFormat="1" ht="100" customHeight="1" spans="1:7">
      <c r="A41" s="11">
        <v>5</v>
      </c>
      <c r="B41" s="12" t="s">
        <v>132</v>
      </c>
      <c r="C41" s="15" t="str">
        <f>_xlfn.DISPIMG("ID_4B504AA0463644F187EB0585D39EAEB8",1)</f>
        <v>=DISPIMG("ID_4B504AA0463644F187EB0585D39EAEB8",1)</v>
      </c>
      <c r="D41" s="14" t="s">
        <v>133</v>
      </c>
      <c r="E41" s="12" t="s">
        <v>93</v>
      </c>
      <c r="F41" s="25">
        <v>1</v>
      </c>
      <c r="G41" s="13"/>
    </row>
    <row r="42" s="2" customFormat="1" ht="100" customHeight="1" spans="1:7">
      <c r="A42" s="11">
        <v>6</v>
      </c>
      <c r="B42" s="12" t="s">
        <v>132</v>
      </c>
      <c r="C42" s="15"/>
      <c r="D42" s="14" t="s">
        <v>134</v>
      </c>
      <c r="E42" s="12" t="s">
        <v>93</v>
      </c>
      <c r="F42" s="25">
        <v>3</v>
      </c>
      <c r="G42" s="13"/>
    </row>
    <row r="43" s="2" customFormat="1" ht="100" customHeight="1" spans="1:9">
      <c r="A43" s="11">
        <v>7</v>
      </c>
      <c r="B43" s="17" t="s">
        <v>107</v>
      </c>
      <c r="C43" s="15"/>
      <c r="D43" s="14" t="s">
        <v>135</v>
      </c>
      <c r="E43" s="12" t="s">
        <v>93</v>
      </c>
      <c r="F43" s="25">
        <v>1</v>
      </c>
      <c r="G43" s="13"/>
      <c r="I43" s="1"/>
    </row>
    <row r="44" s="1" customFormat="1" ht="100" customHeight="1" spans="1:7">
      <c r="A44" s="11">
        <v>8</v>
      </c>
      <c r="B44" s="12" t="s">
        <v>107</v>
      </c>
      <c r="C44" s="15" t="str">
        <f>_xlfn.DISPIMG("ID_7EB703F03E0E4443B0C96F923C4324C2",1)</f>
        <v>=DISPIMG("ID_7EB703F03E0E4443B0C96F923C4324C2",1)</v>
      </c>
      <c r="D44" s="14" t="s">
        <v>108</v>
      </c>
      <c r="E44" s="12" t="s">
        <v>136</v>
      </c>
      <c r="F44" s="25">
        <v>1</v>
      </c>
      <c r="G44" s="13"/>
    </row>
    <row r="45" s="1" customFormat="1" ht="19.5" spans="1:7">
      <c r="A45" s="16" t="s">
        <v>51</v>
      </c>
      <c r="B45" s="10"/>
      <c r="C45" s="10"/>
      <c r="D45" s="10"/>
      <c r="E45" s="10"/>
      <c r="F45" s="10"/>
      <c r="G45" s="24"/>
    </row>
    <row r="46" s="1" customFormat="1" ht="100" customHeight="1" spans="1:7">
      <c r="A46" s="11">
        <v>1</v>
      </c>
      <c r="B46" s="12" t="s">
        <v>107</v>
      </c>
      <c r="C46" s="15"/>
      <c r="D46" s="14" t="s">
        <v>137</v>
      </c>
      <c r="E46" s="12" t="s">
        <v>136</v>
      </c>
      <c r="F46" s="25">
        <v>1</v>
      </c>
      <c r="G46" s="13"/>
    </row>
    <row r="47" s="1" customFormat="1" ht="19.5" spans="1:7">
      <c r="A47" s="16" t="s">
        <v>73</v>
      </c>
      <c r="B47" s="10"/>
      <c r="C47" s="10"/>
      <c r="D47" s="10"/>
      <c r="E47" s="10"/>
      <c r="F47" s="10"/>
      <c r="G47" s="24"/>
    </row>
    <row r="48" s="1" customFormat="1" ht="100" customHeight="1" spans="1:7">
      <c r="A48" s="11">
        <v>1</v>
      </c>
      <c r="B48" s="17" t="s">
        <v>107</v>
      </c>
      <c r="C48" s="15" t="str">
        <f>_xlfn.DISPIMG("ID_021A3E4B58DC4126A324C4F6C0B4A9D5",1)</f>
        <v>=DISPIMG("ID_021A3E4B58DC4126A324C4F6C0B4A9D5",1)</v>
      </c>
      <c r="D48" s="14" t="s">
        <v>138</v>
      </c>
      <c r="E48" s="12" t="s">
        <v>93</v>
      </c>
      <c r="F48" s="25">
        <v>1</v>
      </c>
      <c r="G48" s="13"/>
    </row>
    <row r="49" s="3" customFormat="1" ht="100" customHeight="1" spans="1:7">
      <c r="A49" s="11">
        <v>2</v>
      </c>
      <c r="B49" s="17" t="s">
        <v>139</v>
      </c>
      <c r="C49" s="15"/>
      <c r="D49" s="14" t="s">
        <v>140</v>
      </c>
      <c r="E49" s="12" t="s">
        <v>136</v>
      </c>
      <c r="F49" s="25">
        <v>1</v>
      </c>
      <c r="G49" s="13"/>
    </row>
    <row r="50" s="1" customFormat="1" ht="19.5" spans="1:7">
      <c r="A50" s="16" t="s">
        <v>141</v>
      </c>
      <c r="B50" s="10"/>
      <c r="C50" s="10"/>
      <c r="D50" s="10"/>
      <c r="E50" s="10"/>
      <c r="F50" s="10"/>
      <c r="G50" s="24"/>
    </row>
    <row r="51" s="1" customFormat="1" ht="100" customHeight="1" spans="1:7">
      <c r="A51" s="11">
        <v>1</v>
      </c>
      <c r="B51" s="12" t="s">
        <v>107</v>
      </c>
      <c r="C51" s="15" t="str">
        <f>_xlfn.DISPIMG("ID_EC7DFFCC4A634E64A52B359FB07E7FF0",1)</f>
        <v>=DISPIMG("ID_EC7DFFCC4A634E64A52B359FB07E7FF0",1)</v>
      </c>
      <c r="D51" s="14" t="s">
        <v>142</v>
      </c>
      <c r="E51" s="12" t="s">
        <v>136</v>
      </c>
      <c r="F51" s="25">
        <v>7</v>
      </c>
      <c r="G51" s="13"/>
    </row>
    <row r="52" s="4" customFormat="1" ht="30" customHeight="1" spans="1:7">
      <c r="A52" s="9" t="s">
        <v>87</v>
      </c>
      <c r="B52" s="9"/>
      <c r="C52" s="9"/>
      <c r="D52" s="9"/>
      <c r="E52" s="9"/>
      <c r="F52" s="28"/>
      <c r="G52" s="9"/>
    </row>
  </sheetData>
  <mergeCells count="10">
    <mergeCell ref="A1:G1"/>
    <mergeCell ref="A3:G3"/>
    <mergeCell ref="A11:G11"/>
    <mergeCell ref="A17:G17"/>
    <mergeCell ref="A19:G19"/>
    <mergeCell ref="A36:G36"/>
    <mergeCell ref="A45:G45"/>
    <mergeCell ref="A47:G47"/>
    <mergeCell ref="A50:G50"/>
    <mergeCell ref="A52:F52"/>
  </mergeCells>
  <pageMargins left="0.393055555555556" right="0.393055555555556" top="0.751388888888889" bottom="0.393055555555556" header="0.298611111111111" footer="0.298611111111111"/>
  <pageSetup paperSize="9" scale="45" orientation="portrait" horizontalDpi="600"/>
  <headerFooter/>
  <rowBreaks count="1" manualBreakCount="1">
    <brk id="36" max="6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36" sqref="K36"/>
    </sheetView>
  </sheetViews>
  <sheetFormatPr defaultColWidth="9" defaultRowHeight="13.5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家具清单</vt:lpstr>
      <vt:lpstr>标识标牌清单</vt:lpstr>
      <vt:lpstr>平面图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苏奕新</cp:lastModifiedBy>
  <dcterms:created xsi:type="dcterms:W3CDTF">2018-10-16T12:08:00Z</dcterms:created>
  <cp:lastPrinted>2024-08-16T18:30:00Z</cp:lastPrinted>
  <dcterms:modified xsi:type="dcterms:W3CDTF">2025-01-16T14:53:54Z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2052-11.8.2.11851</vt:lpwstr>
  </property>
  <property fmtid="{D5CDD505-2E9C-101B-9397-08002B2CF9AE}" pid="3" name="ICV">
    <vt:lpwstr>E0D7E301AD16E07FDAA68867555C9090</vt:lpwstr>
  </property>
</Properties>
</file>